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16" windowWidth="15480" windowHeight="9210" activeTab="1"/>
  </bookViews>
  <sheets>
    <sheet name="ข้อ 9 ปี 61" sheetId="1" r:id="rId1"/>
    <sheet name="ข้อ 11" sheetId="2" r:id="rId2"/>
    <sheet name="แบบงบหน้า" sheetId="3" r:id="rId3"/>
    <sheet name="แบบงบหน้า (ภาระค่าใช้จ่ายกรม)" sheetId="4" r:id="rId4"/>
    <sheet name="สรุปกรอบแผนอัตรากำลัง 3 ปี" sheetId="5" r:id="rId5"/>
    <sheet name="บัญชีอนุมัติการจัดทำแผน" sheetId="6" r:id="rId6"/>
  </sheets>
  <definedNames/>
  <calcPr fullCalcOnLoad="1"/>
</workbook>
</file>

<file path=xl/sharedStrings.xml><?xml version="1.0" encoding="utf-8"?>
<sst xmlns="http://schemas.openxmlformats.org/spreadsheetml/2006/main" count="889" uniqueCount="346">
  <si>
    <t>-</t>
  </si>
  <si>
    <t>กองคลัง</t>
  </si>
  <si>
    <t>กองช่าง</t>
  </si>
  <si>
    <t>รวม</t>
  </si>
  <si>
    <t>ที่</t>
  </si>
  <si>
    <t>ชื่อสายงาน</t>
  </si>
  <si>
    <t>ระดับตำแหน่ง</t>
  </si>
  <si>
    <t>พนักงานขับรถยนต์</t>
  </si>
  <si>
    <t>นักวิชาการศึกษา</t>
  </si>
  <si>
    <t>จำนวนที่มีอยู่ปัจจุบัน</t>
  </si>
  <si>
    <t>เงินเดือน</t>
  </si>
  <si>
    <t>อัตราตำแหน่งที่คาดว่า</t>
  </si>
  <si>
    <t>จะต้องใช้ในช่วงระยะ</t>
  </si>
  <si>
    <t>เวลา 3 ปี ข้างหน้า</t>
  </si>
  <si>
    <t>อัตรากำลังคน</t>
  </si>
  <si>
    <t>หมายเหตุ</t>
  </si>
  <si>
    <t>ภาระค่าใช้จ่ายที่เพิ่มขึ้น (2)</t>
  </si>
  <si>
    <t>1.</t>
  </si>
  <si>
    <t>ปลัดองค์การบริหารส่วนตำบล</t>
  </si>
  <si>
    <t>กลาง</t>
  </si>
  <si>
    <t>(นักบริหารงานท้องถิ่น)</t>
  </si>
  <si>
    <t>2.</t>
  </si>
  <si>
    <t>(นักบริหารงานทั่วไป)</t>
  </si>
  <si>
    <t>ต้น</t>
  </si>
  <si>
    <t>3.</t>
  </si>
  <si>
    <t>นิติกร</t>
  </si>
  <si>
    <t>4.</t>
  </si>
  <si>
    <t>5.</t>
  </si>
  <si>
    <t>นักทรัพยากรบุคคล</t>
  </si>
  <si>
    <t>นักพัฒนาชุมชน</t>
  </si>
  <si>
    <t>ครู</t>
  </si>
  <si>
    <t>จำนวนทั้งหมด(คน)</t>
  </si>
  <si>
    <t>ชำนาญการ</t>
  </si>
  <si>
    <t>ชำนาญงาน</t>
  </si>
  <si>
    <t>ค.ศ.1</t>
  </si>
  <si>
    <t>พนักงานส่วนตำบล</t>
  </si>
  <si>
    <t>พนักงานจ้าง</t>
  </si>
  <si>
    <t>ผู้ช่วยครูผู้ดูแลเด็ก</t>
  </si>
  <si>
    <t>คนงานประจำรถขยะ</t>
  </si>
  <si>
    <t>คนงานทั่วไป</t>
  </si>
  <si>
    <t>นักการภารโรง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</si>
  <si>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</si>
  <si>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</si>
  <si>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</si>
  <si>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</si>
  <si>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</si>
  <si>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</si>
  <si>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</si>
  <si>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</si>
  <si>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</si>
  <si>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</si>
  <si>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</si>
  <si>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</si>
  <si>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ผู้อำนวยการกองคลัง</t>
  </si>
  <si>
    <t>(นักบริหารงานการคลัง)</t>
  </si>
  <si>
    <t>เจ้าพนักงานพัสดุ</t>
  </si>
  <si>
    <t>20.</t>
  </si>
  <si>
    <t>21.</t>
  </si>
  <si>
    <t>22.</t>
  </si>
  <si>
    <t>23.</t>
  </si>
  <si>
    <t>25.</t>
  </si>
  <si>
    <t>26.</t>
  </si>
  <si>
    <t>24.</t>
  </si>
  <si>
    <t>ผู้อำนวยการกองช่าง</t>
  </si>
  <si>
    <t>(นักบริหารงานช่าง)</t>
  </si>
  <si>
    <t>ผู้ช่วยช่างโยธา</t>
  </si>
  <si>
    <t>(4)</t>
  </si>
  <si>
    <t>(5)</t>
  </si>
  <si>
    <t>ประมาณการประโยชน์ตอบแทนอื่น 20%</t>
  </si>
  <si>
    <t>(6)</t>
  </si>
  <si>
    <t>รวมเป็นค่าใช้จ่ายบุคคลทั้งสิ้น</t>
  </si>
  <si>
    <t>(7)</t>
  </si>
  <si>
    <t>คิดร้อยละ 40 ของงบประมาณรายจ่ายประจำปี</t>
  </si>
  <si>
    <t>(8)</t>
  </si>
  <si>
    <t>ชื่อ-สกุล</t>
  </si>
  <si>
    <t>หัวหน้าสำนักปลัดฯ</t>
  </si>
  <si>
    <t>18.</t>
  </si>
  <si>
    <t>19.</t>
  </si>
  <si>
    <t>คุณวุฒิการศึกษา</t>
  </si>
  <si>
    <t>รัฐประศาสนศาสตรมหาบัณฑิต</t>
  </si>
  <si>
    <t>นิติศาสตรบัณฑิต</t>
  </si>
  <si>
    <t>ครุศาสตรมหาบัณฑิต</t>
  </si>
  <si>
    <t>ครุศาสตรบัณฑิต</t>
  </si>
  <si>
    <t>ศึกษาศาสตรบัณฑิต</t>
  </si>
  <si>
    <t>ป.6</t>
  </si>
  <si>
    <t>กรอบอัตรากำลังเดิม</t>
  </si>
  <si>
    <t>เลขที่ตำแหน่ง</t>
  </si>
  <si>
    <t>ตำแหน่ง</t>
  </si>
  <si>
    <t>ระดับ</t>
  </si>
  <si>
    <t>(นักบริหารงาน อบต.)</t>
  </si>
  <si>
    <t>8</t>
  </si>
  <si>
    <t>6</t>
  </si>
  <si>
    <t>5</t>
  </si>
  <si>
    <t>กรอบอัตรากำลังใหม่</t>
  </si>
  <si>
    <t>เงินประจำตำแหน่ง</t>
  </si>
  <si>
    <t>เงินค่าตอบแทน</t>
  </si>
  <si>
    <t>เงินเพิ่มอื่นๆ/</t>
  </si>
  <si>
    <t>บริหารธุรกิจมหาบัณฑิต</t>
  </si>
  <si>
    <t>7</t>
  </si>
  <si>
    <t>บริหารธุรกิจบัณฑิต</t>
  </si>
  <si>
    <t>27.</t>
  </si>
  <si>
    <t>28.</t>
  </si>
  <si>
    <t>29.</t>
  </si>
  <si>
    <t>30.</t>
  </si>
  <si>
    <t>เพิ่ม (+),ลด (-)</t>
  </si>
  <si>
    <t>จำนวน (คน)</t>
  </si>
  <si>
    <t>เงินเดือน (1)</t>
  </si>
  <si>
    <t xml:space="preserve">9.  ภาระค่าใช้จ่ายเกี่ยวกับเงินเดือนและประโยชน์ตอบแทนอื่น  </t>
  </si>
  <si>
    <t>ภาระค่าใช้จ่ายรวม (3)</t>
  </si>
  <si>
    <t>ชก.</t>
  </si>
  <si>
    <t>ชง.</t>
  </si>
  <si>
    <t>พนักงานจ้างตามภารกิจ</t>
  </si>
  <si>
    <t>พนักงานขับรถขยะ (ทักษะ)</t>
  </si>
  <si>
    <t>พนักงานจ้างทั่วไป</t>
  </si>
  <si>
    <t xml:space="preserve"> -</t>
  </si>
  <si>
    <t>ศูนย์พัฒนาเด็กเล็ก</t>
  </si>
  <si>
    <t>เงินอุดหนุน</t>
  </si>
  <si>
    <t>ผู้ช่วยครูผู้ดูแลเด็ก (ภารกิจ)</t>
  </si>
  <si>
    <t>ปวช.</t>
  </si>
  <si>
    <t>นักวิชาการเงินและบัญชี</t>
  </si>
  <si>
    <t>ปง./ชง.</t>
  </si>
  <si>
    <t xml:space="preserve"> +1</t>
  </si>
  <si>
    <t>ลูกจ้างประจำ</t>
  </si>
  <si>
    <t>เจ้าพนักงานการเงินและบัญชี</t>
  </si>
  <si>
    <t>ผู้ช่วยเจ้าหน้าที่พัสดุ</t>
  </si>
  <si>
    <t>นางธนนันท์  อนันต์สินชัย</t>
  </si>
  <si>
    <t>10-3-00-1101-001</t>
  </si>
  <si>
    <t>จ่าเอกนันทวุฒิ  ป้องขันธ์</t>
  </si>
  <si>
    <t>10-3-01-2101-001</t>
  </si>
  <si>
    <t>พันจ่าเอกสวัสดิ์  จำนงค์ชอบ</t>
  </si>
  <si>
    <t>10-3-01-3105-001</t>
  </si>
  <si>
    <t>นางสาวดารารัตน์  กู่ชัยภูมิ</t>
  </si>
  <si>
    <t>10-3-01-3102-001</t>
  </si>
  <si>
    <t>นางสาวเสาวภา  สุขสำราญ</t>
  </si>
  <si>
    <t>10-3-01-3803-001</t>
  </si>
  <si>
    <t>นางสาวดาวรุ่ง  รัญชัย</t>
  </si>
  <si>
    <t xml:space="preserve">บริหารธุรกิจบัณฑิต </t>
  </si>
  <si>
    <t>10-3-01-3801-001</t>
  </si>
  <si>
    <t>พันจ่าเอกรวม  ชั่งหนอง</t>
  </si>
  <si>
    <t>10-3-01-4805-001</t>
  </si>
  <si>
    <t>นางหนูรัก  มาสา</t>
  </si>
  <si>
    <t>นางปัทมาพร  ถนอมสัตย์</t>
  </si>
  <si>
    <t>36-20070</t>
  </si>
  <si>
    <t>36-20268</t>
  </si>
  <si>
    <t>นางสุรัตนา  ยวงสุวรรณ</t>
  </si>
  <si>
    <t>นางสาวนวลออง  ลาภมาก</t>
  </si>
  <si>
    <t>นางสาวศันสนีย์  กุลธรรมโม</t>
  </si>
  <si>
    <t>นายสมพร  นาชม</t>
  </si>
  <si>
    <t>ม.6</t>
  </si>
  <si>
    <t>นายเพิงพิษ  ศิริสัจจัง</t>
  </si>
  <si>
    <t>ม.3</t>
  </si>
  <si>
    <t>นายสายฝน  แนนไธสง</t>
  </si>
  <si>
    <t>นายณรงค์ศักดิ์  ชุมนาเสียว</t>
  </si>
  <si>
    <t>นายอุทิตย์  ทรงชัย</t>
  </si>
  <si>
    <t>นายพิทักษ์  เชื้อโนนแดง</t>
  </si>
  <si>
    <t>นายคมสัน  ข้อโนนแดง</t>
  </si>
  <si>
    <t>นายฤทธิพร  โลมะบุตร</t>
  </si>
  <si>
    <t>นายคมสัน  ป้องชัย</t>
  </si>
  <si>
    <t>นายสุพรม  ทนโนนแดง</t>
  </si>
  <si>
    <t>แม่บ้าน</t>
  </si>
  <si>
    <t>นางสาวนงนุช  ศรีจันทร์</t>
  </si>
  <si>
    <t>ศิลปศาสตรมหาบัณฑิต</t>
  </si>
  <si>
    <t>10-3-04-2102-001</t>
  </si>
  <si>
    <t>นางสาววนิดา  กล้องนอก</t>
  </si>
  <si>
    <t>10-3-04-3201-001</t>
  </si>
  <si>
    <t>นักวิชการเงินและบัญชี</t>
  </si>
  <si>
    <t>ปฏิบัติการ</t>
  </si>
  <si>
    <t>นางสาวนิยมพร  อุดมแก้ว</t>
  </si>
  <si>
    <t>ปวส. (การบัญชี)</t>
  </si>
  <si>
    <t>นางดาวรุ่ง  ชุมนาเสียว</t>
  </si>
  <si>
    <t>นายธานินทร์  ไชยชาติ</t>
  </si>
  <si>
    <t>10-3-05-2103-001</t>
  </si>
  <si>
    <t>ว่าง</t>
  </si>
  <si>
    <t>ปวส.</t>
  </si>
  <si>
    <t>10-3-04-4203-001</t>
  </si>
  <si>
    <t>นายอนุวัฒน์  แสนป้อง</t>
  </si>
  <si>
    <t>ปวส.(โยธา)</t>
  </si>
  <si>
    <t xml:space="preserve">ปวส. </t>
  </si>
  <si>
    <t>ภาระค่าใช้จ่าย</t>
  </si>
  <si>
    <t>11. บัญชีแสดงจัดคนลงสู่ตำแหน่งและการกำหนดเลขที่ตำแหน่งในส่วนราชการ</t>
  </si>
  <si>
    <t>17</t>
  </si>
  <si>
    <t>18</t>
  </si>
  <si>
    <t>23</t>
  </si>
  <si>
    <t>24</t>
  </si>
  <si>
    <t>บัญชีงบหน้าการขอความเห็นชอบร่างแผนอัตรากำลัง 3 ปี รอบปีงบประมาณ 2558 - 2560 (แก้ไขเพิ่มเติม)</t>
  </si>
  <si>
    <t>ขององค์การบริหารส่วนตำบลโนนแดง  อำเภอบ้านเขว้า  จังหวัดชัยภูมิ</t>
  </si>
  <si>
    <t>ส่วนราชการ</t>
  </si>
  <si>
    <t>พนักงานส่วนท้องถิ่น</t>
  </si>
  <si>
    <t xml:space="preserve">พนักงานจ้างตามภารกิจ </t>
  </si>
  <si>
    <t>(รวม ผช.ครูผู้ดูแลเด็ก)</t>
  </si>
  <si>
    <t>(รวม ผดด)</t>
  </si>
  <si>
    <t>ครูผู้ดูแลเด็ก/ครู</t>
  </si>
  <si>
    <t>(เป็นข้าราชการ)</t>
  </si>
  <si>
    <t>รวมทั้งหมด</t>
  </si>
  <si>
    <t>(1+2+3+4+5)</t>
  </si>
  <si>
    <t>ภาระค่าใช้จ่ายตามมาตรา 35 (%)</t>
  </si>
  <si>
    <t>58(จริง)</t>
  </si>
  <si>
    <t>(ตามแบบ</t>
  </si>
  <si>
    <t>ป.1 ปี58)</t>
  </si>
  <si>
    <t>(ในข้อ 9)</t>
  </si>
  <si>
    <t>ตาม ม.35 ที่ตั้ง</t>
  </si>
  <si>
    <t>ในข้อบัญญัติ</t>
  </si>
  <si>
    <t>2559 (%)</t>
  </si>
  <si>
    <t>คนครอง</t>
  </si>
  <si>
    <t>(1)</t>
  </si>
  <si>
    <t>(2)</t>
  </si>
  <si>
    <t>(3)</t>
  </si>
  <si>
    <t>สำนักปลัด /</t>
  </si>
  <si>
    <t>กองคลัง /</t>
  </si>
  <si>
    <t>ปลัดองค์การบริหารส่วนตำบลโนนแดง</t>
  </si>
  <si>
    <t>(นางสาวดารารัตน์  กู่ชัยภูมิ)</t>
  </si>
  <si>
    <t>โทร. 086-2623908</t>
  </si>
  <si>
    <t xml:space="preserve">พนักงานขับรถยนต์ </t>
  </si>
  <si>
    <t xml:space="preserve">คนงานทั่วไป </t>
  </si>
  <si>
    <t xml:space="preserve">แม่บ้าน </t>
  </si>
  <si>
    <t xml:space="preserve">นักการภารโรง </t>
  </si>
  <si>
    <t>1</t>
  </si>
  <si>
    <t>งบประมาณ</t>
  </si>
  <si>
    <t>ตาม</t>
  </si>
  <si>
    <t>ข้อบัญญัติ</t>
  </si>
  <si>
    <t>ปี 2559</t>
  </si>
  <si>
    <t>(นายธานินทร์  ไชยชาติ)</t>
  </si>
  <si>
    <t>ผู้อำนวยการกองช่าง  รักษาราชการแทน</t>
  </si>
  <si>
    <t>ขององค์การบริหารส่วนตำบลโนนแดง</t>
  </si>
  <si>
    <t>กรอบ</t>
  </si>
  <si>
    <t>อัตรา</t>
  </si>
  <si>
    <t>กำลัง</t>
  </si>
  <si>
    <t>เดิม</t>
  </si>
  <si>
    <t>จะต้องใช้ในช่วงระยะเวลา</t>
  </si>
  <si>
    <t>3 ปีข้างหน้า</t>
  </si>
  <si>
    <t>อัตรากำลัง</t>
  </si>
  <si>
    <t>เพิ่ม/ลด</t>
  </si>
  <si>
    <t>สำนักปลัด</t>
  </si>
  <si>
    <t>2561</t>
  </si>
  <si>
    <t>2562</t>
  </si>
  <si>
    <t>2563</t>
  </si>
  <si>
    <t>10</t>
  </si>
  <si>
    <t>กำหนดเพิ่ม</t>
  </si>
  <si>
    <t>เงินอุดหนุน/อบต.สมทบ</t>
  </si>
  <si>
    <t>หัวหน้าสำนักปลัด อบต.</t>
  </si>
  <si>
    <t>ผู้ช่วยเจ้าพนักงานธุรการ</t>
  </si>
  <si>
    <t>จพง.ป้องกันและบรรเทาสาธารณภัย</t>
  </si>
  <si>
    <t>11</t>
  </si>
  <si>
    <t>12</t>
  </si>
  <si>
    <t>13</t>
  </si>
  <si>
    <t>14</t>
  </si>
  <si>
    <t>15</t>
  </si>
  <si>
    <t>16</t>
  </si>
  <si>
    <t>2</t>
  </si>
  <si>
    <t>3</t>
  </si>
  <si>
    <t>4</t>
  </si>
  <si>
    <t>9</t>
  </si>
  <si>
    <t>19</t>
  </si>
  <si>
    <t>20</t>
  </si>
  <si>
    <t>21</t>
  </si>
  <si>
    <t>22</t>
  </si>
  <si>
    <t>25</t>
  </si>
  <si>
    <t>26</t>
  </si>
  <si>
    <t>27</t>
  </si>
  <si>
    <t>ว่างเดิม(ร้องขอ กสถ.)</t>
  </si>
  <si>
    <t>(37,130)</t>
  </si>
  <si>
    <t>(31,340)</t>
  </si>
  <si>
    <t>(22,170)</t>
  </si>
  <si>
    <t>(25,970)</t>
  </si>
  <si>
    <t>(23,550)</t>
  </si>
  <si>
    <t>(22,620)</t>
  </si>
  <si>
    <t>(25,190)</t>
  </si>
  <si>
    <t>(9,780)</t>
  </si>
  <si>
    <t>(26,460)</t>
  </si>
  <si>
    <t>(21,240)</t>
  </si>
  <si>
    <t>(13,760)</t>
  </si>
  <si>
    <t>(12,710)</t>
  </si>
  <si>
    <t>(9,590)</t>
  </si>
  <si>
    <t>(9,000)</t>
  </si>
  <si>
    <t xml:space="preserve">พนักงานขับรถขยะ </t>
  </si>
  <si>
    <t>ทักษะ</t>
  </si>
  <si>
    <t>คศ.1</t>
  </si>
  <si>
    <t xml:space="preserve">ผู้ช่วยช่างโยธา </t>
  </si>
  <si>
    <t xml:space="preserve">ผู้ช่วยเจ้าพนักงานธุรการ </t>
  </si>
  <si>
    <t>กองช่าง (ต่อ)</t>
  </si>
  <si>
    <t>สำนักงานปลัด (01)</t>
  </si>
  <si>
    <t>กองคลัง (04)</t>
  </si>
  <si>
    <t>กองช่าง (05)</t>
  </si>
  <si>
    <t>(37,130x12)</t>
  </si>
  <si>
    <t>(7,000x12)</t>
  </si>
  <si>
    <t>หมาย</t>
  </si>
  <si>
    <t>เหตุ</t>
  </si>
  <si>
    <t>(26,460x12)</t>
  </si>
  <si>
    <t>(25,970x12)</t>
  </si>
  <si>
    <t>(4,500x12)</t>
  </si>
  <si>
    <t>(23,550x12)</t>
  </si>
  <si>
    <t>(22,620x12)</t>
  </si>
  <si>
    <t>(1,310x12)</t>
  </si>
  <si>
    <t>(25,190x12)</t>
  </si>
  <si>
    <t>เจ้าพนักงานป้องกันและ</t>
  </si>
  <si>
    <t>บรรเทาสาธารณภัย</t>
  </si>
  <si>
    <t xml:space="preserve"> - ว่าง -</t>
  </si>
  <si>
    <t>ปริญญาตรี</t>
  </si>
  <si>
    <t>(11,980x12)</t>
  </si>
  <si>
    <t>(12,470x12)</t>
  </si>
  <si>
    <t>(11,560x12)</t>
  </si>
  <si>
    <t>(9,780x12)</t>
  </si>
  <si>
    <t>(9,000x12)</t>
  </si>
  <si>
    <t>พนักงานจ้าง (ต่อ)</t>
  </si>
  <si>
    <t>(3,500x12)</t>
  </si>
  <si>
    <t>(22,170x12)</t>
  </si>
  <si>
    <t>(21,240x12)</t>
  </si>
  <si>
    <t>(13,760x12)</t>
  </si>
  <si>
    <t>(12,710x12)</t>
  </si>
  <si>
    <t>(31,340x12)</t>
  </si>
  <si>
    <t>(9,590x12)</t>
  </si>
  <si>
    <t>31.</t>
  </si>
  <si>
    <t>32.</t>
  </si>
  <si>
    <t xml:space="preserve">11.  บัญชีแสดงจัดคนลงสู่ตำแหน่งและการกำหนดเลขที่ตำแหน่งในส่วนราชการ  </t>
  </si>
  <si>
    <t>(19,920x12)</t>
  </si>
  <si>
    <t>(20,740x12)</t>
  </si>
  <si>
    <t>สำนักปลัด (ต่อ)</t>
  </si>
  <si>
    <t>ค่ากลางเงินเดือน</t>
  </si>
  <si>
    <t>(ว่างเดิม)</t>
  </si>
  <si>
    <t>นักวิเคราะห์นโยบายและแผน</t>
  </si>
  <si>
    <t>ปก./ชก.</t>
  </si>
  <si>
    <t>นักวิชาการสาธารณสุข</t>
  </si>
  <si>
    <t>28</t>
  </si>
  <si>
    <t>10-3-01-3103-001</t>
  </si>
  <si>
    <t>10-3-01-3601-001</t>
  </si>
  <si>
    <t>33.</t>
  </si>
  <si>
    <t>บัญชีงบหน้าการขอความเห็นชอบร่างแผนอัตรากำลัง 3 ปี รอบปีงบประมาณ 2561-2563</t>
  </si>
  <si>
    <t>ปี 2560</t>
  </si>
  <si>
    <t>2560 (%)</t>
  </si>
  <si>
    <t>(ป.1ปี 2560)</t>
  </si>
  <si>
    <t>(นางธนนันท์  อนันต์สินชัย)</t>
  </si>
  <si>
    <t>งบประมาณรายจ่ายประจำปี (เพิ่ม 5 %)</t>
  </si>
  <si>
    <t>ปวส. (ช่างยนต์)</t>
  </si>
  <si>
    <t>นายสำฤทธิ์  เทพนุรักษ์</t>
  </si>
  <si>
    <t xml:space="preserve">               ข้อบัญญัติงบประมาณรายจ่ายประจำปี 2561  =  32,550,000  บาท</t>
  </si>
  <si>
    <t xml:space="preserve">               ข้อบัญญัติงบประมาณรายจ่ายประจำปี 2562  =  34,177,500  บาท</t>
  </si>
  <si>
    <t xml:space="preserve">               ข้อบัญญัติงบประมาณรายจ่ายประจำปี 2563  =  35,886,375  บาท</t>
  </si>
  <si>
    <t>29</t>
  </si>
  <si>
    <t xml:space="preserve">  +4</t>
  </si>
  <si>
    <t>สรุปกรอบแผนอัตรากำลัง 3 ปี (2561 - 2563)</t>
  </si>
  <si>
    <t>ปลัด อบต. (00)</t>
  </si>
  <si>
    <t>สำนักปลัด (01)</t>
  </si>
  <si>
    <t xml:space="preserve"> +3</t>
  </si>
  <si>
    <t xml:space="preserve"> +4</t>
  </si>
  <si>
    <t>31</t>
  </si>
  <si>
    <r>
      <rPr>
        <b/>
        <u val="single"/>
        <sz val="14"/>
        <rFont val="TH Niramit AS"/>
        <family val="0"/>
      </rPr>
      <t>หมายเหตุ</t>
    </r>
    <r>
      <rPr>
        <sz val="14"/>
        <rFont val="TH Niramit AS"/>
        <family val="0"/>
      </rPr>
      <t xml:space="preserve">   ข้อบัญญัติงบประมาณรายจ่ายประจำปี 2560  =  31,000,000  บาท</t>
    </r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</si>
</sst>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;[Red]#,##0"/>
    <numFmt numFmtId="193" formatCode="0.0%"/>
    <numFmt numFmtId="194" formatCode="0.0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t#,##0.000"/>
    <numFmt numFmtId="201" formatCode="t#,##0.0"/>
    <numFmt numFmtId="202" formatCode="_-* #,##0.0_-;\-* #,##0.0_-;_-* &quot;-&quot;??_-;_-@_-"/>
    <numFmt numFmtId="203" formatCode="_-* #,##0_-;\-* #,##0_-;_-* &quot;-&quot;??_-;_-@_-"/>
    <numFmt numFmtId="204" formatCode="_(* #,##0.00_);_(* \(#,##0.00\);_(* &quot;-&quot;??_);_(@_)"/>
    <numFmt numFmtId="205" formatCode="_(* #,##0_);_(* \(#,##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Niramit AS"/>
      <family val="0"/>
    </font>
    <font>
      <b/>
      <sz val="14"/>
      <name val="TH Niramit AS"/>
      <family val="0"/>
    </font>
    <font>
      <b/>
      <sz val="11"/>
      <name val="TH Niramit AS"/>
      <family val="0"/>
    </font>
    <font>
      <b/>
      <u val="single"/>
      <sz val="14"/>
      <name val="TH Niramit AS"/>
      <family val="0"/>
    </font>
    <font>
      <sz val="13.5"/>
      <name val="TH Niramit AS"/>
      <family val="0"/>
    </font>
    <font>
      <sz val="14"/>
      <color indexed="10"/>
      <name val="TH Niramit AS"/>
      <family val="0"/>
    </font>
    <font>
      <b/>
      <sz val="12"/>
      <name val="TH Niramit AS"/>
      <family val="0"/>
    </font>
    <font>
      <sz val="12"/>
      <name val="TH Niramit AS"/>
      <family val="0"/>
    </font>
    <font>
      <sz val="12"/>
      <color indexed="8"/>
      <name val="TH Niramit AS"/>
      <family val="0"/>
    </font>
    <font>
      <b/>
      <sz val="12"/>
      <color indexed="10"/>
      <name val="TH Niramit AS"/>
      <family val="0"/>
    </font>
    <font>
      <sz val="12"/>
      <color indexed="10"/>
      <name val="TH Niramit AS"/>
      <family val="0"/>
    </font>
    <font>
      <sz val="11"/>
      <name val="TH Niramit AS"/>
      <family val="0"/>
    </font>
    <font>
      <sz val="10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Niramit AS"/>
      <family val="0"/>
    </font>
    <font>
      <b/>
      <sz val="12"/>
      <color rgb="FFFF0000"/>
      <name val="TH Niramit AS"/>
      <family val="0"/>
    </font>
    <font>
      <sz val="12"/>
      <color rgb="FFFF0000"/>
      <name val="TH Niramit AS"/>
      <family val="0"/>
    </font>
    <font>
      <sz val="12"/>
      <color theme="1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9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center" shrinkToFit="1"/>
    </xf>
    <xf numFmtId="3" fontId="25" fillId="33" borderId="0" xfId="0" applyNumberFormat="1" applyFont="1" applyFill="1" applyBorder="1" applyAlignment="1">
      <alignment horizontal="right" shrinkToFit="1"/>
    </xf>
    <xf numFmtId="49" fontId="26" fillId="33" borderId="0" xfId="0" applyNumberFormat="1" applyFont="1" applyFill="1" applyBorder="1" applyAlignment="1">
      <alignment/>
    </xf>
    <xf numFmtId="0" fontId="26" fillId="33" borderId="0" xfId="0" applyFont="1" applyFill="1" applyBorder="1" applyAlignment="1">
      <alignment horizontal="left"/>
    </xf>
    <xf numFmtId="49" fontId="26" fillId="33" borderId="0" xfId="0" applyNumberFormat="1" applyFont="1" applyFill="1" applyBorder="1" applyAlignment="1">
      <alignment horizontal="left"/>
    </xf>
    <xf numFmtId="3" fontId="26" fillId="33" borderId="0" xfId="0" applyNumberFormat="1" applyFont="1" applyFill="1" applyBorder="1" applyAlignment="1">
      <alignment horizontal="left"/>
    </xf>
    <xf numFmtId="3" fontId="26" fillId="33" borderId="0" xfId="0" applyNumberFormat="1" applyFont="1" applyFill="1" applyBorder="1" applyAlignment="1">
      <alignment horizontal="left" shrinkToFit="1"/>
    </xf>
    <xf numFmtId="0" fontId="26" fillId="33" borderId="0" xfId="0" applyFont="1" applyFill="1" applyBorder="1" applyAlignment="1">
      <alignment/>
    </xf>
    <xf numFmtId="49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3" fontId="27" fillId="33" borderId="11" xfId="0" applyNumberFormat="1" applyFont="1" applyFill="1" applyBorder="1" applyAlignment="1">
      <alignment horizontal="center" vertical="center" shrinkToFit="1"/>
    </xf>
    <xf numFmtId="3" fontId="27" fillId="33" borderId="12" xfId="0" applyNumberFormat="1" applyFont="1" applyFill="1" applyBorder="1" applyAlignment="1">
      <alignment horizontal="center" vertical="center" shrinkToFit="1"/>
    </xf>
    <xf numFmtId="3" fontId="27" fillId="33" borderId="10" xfId="0" applyNumberFormat="1" applyFont="1" applyFill="1" applyBorder="1" applyAlignment="1">
      <alignment horizontal="center" vertical="center" shrinkToFit="1"/>
    </xf>
    <xf numFmtId="0" fontId="27" fillId="33" borderId="0" xfId="0" applyFont="1" applyFill="1" applyBorder="1" applyAlignment="1">
      <alignment/>
    </xf>
    <xf numFmtId="49" fontId="27" fillId="33" borderId="18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49" fontId="27" fillId="33" borderId="23" xfId="0" applyNumberFormat="1" applyFont="1" applyFill="1" applyBorder="1" applyAlignment="1">
      <alignment horizontal="center" vertical="center" wrapText="1"/>
    </xf>
    <xf numFmtId="49" fontId="27" fillId="33" borderId="0" xfId="0" applyNumberFormat="1" applyFont="1" applyFill="1" applyBorder="1" applyAlignment="1">
      <alignment horizontal="center" vertical="center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3" fontId="27" fillId="33" borderId="23" xfId="0" applyNumberFormat="1" applyFont="1" applyFill="1" applyBorder="1" applyAlignment="1">
      <alignment horizontal="center" vertical="center" shrinkToFit="1"/>
    </xf>
    <xf numFmtId="3" fontId="27" fillId="33" borderId="0" xfId="0" applyNumberFormat="1" applyFont="1" applyFill="1" applyBorder="1" applyAlignment="1">
      <alignment horizontal="center" vertical="center" shrinkToFit="1"/>
    </xf>
    <xf numFmtId="3" fontId="27" fillId="33" borderId="18" xfId="0" applyNumberFormat="1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49" fontId="27" fillId="33" borderId="15" xfId="0" applyNumberFormat="1" applyFont="1" applyFill="1" applyBorder="1" applyAlignment="1">
      <alignment vertical="center" wrapText="1"/>
    </xf>
    <xf numFmtId="49" fontId="27" fillId="33" borderId="16" xfId="0" applyNumberFormat="1" applyFont="1" applyFill="1" applyBorder="1" applyAlignment="1">
      <alignment vertical="center" wrapText="1"/>
    </xf>
    <xf numFmtId="49" fontId="27" fillId="33" borderId="17" xfId="0" applyNumberFormat="1" applyFont="1" applyFill="1" applyBorder="1" applyAlignment="1">
      <alignment vertical="center" wrapText="1"/>
    </xf>
    <xf numFmtId="3" fontId="27" fillId="33" borderId="15" xfId="0" applyNumberFormat="1" applyFont="1" applyFill="1" applyBorder="1" applyAlignment="1">
      <alignment horizontal="center" vertical="center" shrinkToFit="1"/>
    </xf>
    <xf numFmtId="3" fontId="27" fillId="33" borderId="16" xfId="0" applyNumberFormat="1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3" fontId="27" fillId="33" borderId="14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5" fillId="33" borderId="25" xfId="0" applyNumberFormat="1" applyFont="1" applyFill="1" applyBorder="1" applyAlignment="1">
      <alignment horizontal="center"/>
    </xf>
    <xf numFmtId="49" fontId="25" fillId="33" borderId="26" xfId="0" applyNumberFormat="1" applyFont="1" applyFill="1" applyBorder="1" applyAlignment="1">
      <alignment/>
    </xf>
    <xf numFmtId="0" fontId="25" fillId="33" borderId="25" xfId="0" applyFont="1" applyFill="1" applyBorder="1" applyAlignment="1">
      <alignment horizontal="center"/>
    </xf>
    <xf numFmtId="3" fontId="25" fillId="33" borderId="25" xfId="0" applyNumberFormat="1" applyFont="1" applyFill="1" applyBorder="1" applyAlignment="1">
      <alignment horizontal="center"/>
    </xf>
    <xf numFmtId="205" fontId="25" fillId="33" borderId="25" xfId="33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 shrinkToFit="1"/>
    </xf>
    <xf numFmtId="49" fontId="25" fillId="33" borderId="27" xfId="0" applyNumberFormat="1" applyFont="1" applyFill="1" applyBorder="1" applyAlignment="1">
      <alignment horizontal="center"/>
    </xf>
    <xf numFmtId="0" fontId="25" fillId="33" borderId="28" xfId="0" applyFont="1" applyFill="1" applyBorder="1" applyAlignment="1">
      <alignment/>
    </xf>
    <xf numFmtId="0" fontId="25" fillId="33" borderId="27" xfId="0" applyFont="1" applyFill="1" applyBorder="1" applyAlignment="1">
      <alignment horizontal="center"/>
    </xf>
    <xf numFmtId="3" fontId="25" fillId="33" borderId="27" xfId="0" applyNumberFormat="1" applyFont="1" applyFill="1" applyBorder="1" applyAlignment="1">
      <alignment horizontal="center" shrinkToFit="1"/>
    </xf>
    <xf numFmtId="0" fontId="28" fillId="33" borderId="28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3" fontId="25" fillId="33" borderId="27" xfId="0" applyNumberFormat="1" applyFont="1" applyFill="1" applyBorder="1" applyAlignment="1">
      <alignment horizontal="center"/>
    </xf>
    <xf numFmtId="205" fontId="25" fillId="33" borderId="27" xfId="33" applyNumberFormat="1" applyFont="1" applyFill="1" applyBorder="1" applyAlignment="1">
      <alignment horizontal="center"/>
    </xf>
    <xf numFmtId="49" fontId="25" fillId="33" borderId="27" xfId="0" applyNumberFormat="1" applyFont="1" applyFill="1" applyBorder="1" applyAlignment="1">
      <alignment horizontal="center" shrinkToFit="1"/>
    </xf>
    <xf numFmtId="0" fontId="29" fillId="33" borderId="28" xfId="0" applyFont="1" applyFill="1" applyBorder="1" applyAlignment="1">
      <alignment/>
    </xf>
    <xf numFmtId="49" fontId="55" fillId="33" borderId="27" xfId="0" applyNumberFormat="1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3" fontId="55" fillId="33" borderId="27" xfId="0" applyNumberFormat="1" applyFont="1" applyFill="1" applyBorder="1" applyAlignment="1">
      <alignment horizontal="center"/>
    </xf>
    <xf numFmtId="3" fontId="55" fillId="33" borderId="27" xfId="0" applyNumberFormat="1" applyFont="1" applyFill="1" applyBorder="1" applyAlignment="1">
      <alignment horizontal="center" shrinkToFit="1"/>
    </xf>
    <xf numFmtId="0" fontId="55" fillId="33" borderId="0" xfId="0" applyFont="1" applyFill="1" applyBorder="1" applyAlignment="1">
      <alignment/>
    </xf>
    <xf numFmtId="49" fontId="25" fillId="33" borderId="29" xfId="0" applyNumberFormat="1" applyFont="1" applyFill="1" applyBorder="1" applyAlignment="1">
      <alignment horizontal="center"/>
    </xf>
    <xf numFmtId="0" fontId="25" fillId="33" borderId="30" xfId="0" applyFont="1" applyFill="1" applyBorder="1" applyAlignment="1">
      <alignment/>
    </xf>
    <xf numFmtId="0" fontId="25" fillId="33" borderId="29" xfId="0" applyFont="1" applyFill="1" applyBorder="1" applyAlignment="1">
      <alignment horizontal="center"/>
    </xf>
    <xf numFmtId="3" fontId="25" fillId="33" borderId="29" xfId="0" applyNumberFormat="1" applyFont="1" applyFill="1" applyBorder="1" applyAlignment="1">
      <alignment horizontal="center"/>
    </xf>
    <xf numFmtId="205" fontId="25" fillId="33" borderId="29" xfId="33" applyNumberFormat="1" applyFont="1" applyFill="1" applyBorder="1" applyAlignment="1">
      <alignment horizontal="center"/>
    </xf>
    <xf numFmtId="49" fontId="25" fillId="33" borderId="29" xfId="0" applyNumberFormat="1" applyFont="1" applyFill="1" applyBorder="1" applyAlignment="1">
      <alignment horizontal="center" shrinkToFit="1"/>
    </xf>
    <xf numFmtId="49" fontId="25" fillId="33" borderId="16" xfId="0" applyNumberFormat="1" applyFont="1" applyFill="1" applyBorder="1" applyAlignment="1">
      <alignment horizontal="right"/>
    </xf>
    <xf numFmtId="3" fontId="55" fillId="33" borderId="28" xfId="0" applyNumberFormat="1" applyFont="1" applyFill="1" applyBorder="1" applyAlignment="1">
      <alignment horizontal="center"/>
    </xf>
    <xf numFmtId="205" fontId="25" fillId="33" borderId="27" xfId="33" applyNumberFormat="1" applyFont="1" applyFill="1" applyBorder="1" applyAlignment="1">
      <alignment/>
    </xf>
    <xf numFmtId="3" fontId="26" fillId="33" borderId="27" xfId="0" applyNumberFormat="1" applyFont="1" applyFill="1" applyBorder="1" applyAlignment="1">
      <alignment horizontal="center" shrinkToFit="1"/>
    </xf>
    <xf numFmtId="0" fontId="25" fillId="33" borderId="28" xfId="0" applyFont="1" applyFill="1" applyBorder="1" applyAlignment="1">
      <alignment horizontal="left"/>
    </xf>
    <xf numFmtId="49" fontId="25" fillId="33" borderId="31" xfId="0" applyNumberFormat="1" applyFont="1" applyFill="1" applyBorder="1" applyAlignment="1">
      <alignment horizontal="center"/>
    </xf>
    <xf numFmtId="0" fontId="25" fillId="33" borderId="32" xfId="0" applyFont="1" applyFill="1" applyBorder="1" applyAlignment="1">
      <alignment/>
    </xf>
    <xf numFmtId="0" fontId="25" fillId="33" borderId="31" xfId="0" applyFont="1" applyFill="1" applyBorder="1" applyAlignment="1">
      <alignment horizontal="center"/>
    </xf>
    <xf numFmtId="3" fontId="25" fillId="33" borderId="31" xfId="0" applyNumberFormat="1" applyFont="1" applyFill="1" applyBorder="1" applyAlignment="1">
      <alignment horizontal="center"/>
    </xf>
    <xf numFmtId="3" fontId="25" fillId="33" borderId="31" xfId="0" applyNumberFormat="1" applyFont="1" applyFill="1" applyBorder="1" applyAlignment="1">
      <alignment horizontal="center" shrinkToFit="1"/>
    </xf>
    <xf numFmtId="49" fontId="25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center"/>
    </xf>
    <xf numFmtId="3" fontId="25" fillId="33" borderId="12" xfId="0" applyNumberFormat="1" applyFont="1" applyFill="1" applyBorder="1" applyAlignment="1">
      <alignment horizontal="center" shrinkToFit="1"/>
    </xf>
    <xf numFmtId="49" fontId="27" fillId="33" borderId="14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3" fontId="27" fillId="33" borderId="14" xfId="0" applyNumberFormat="1" applyFont="1" applyFill="1" applyBorder="1" applyAlignment="1">
      <alignment horizontal="center" vertical="center" shrinkToFit="1"/>
    </xf>
    <xf numFmtId="49" fontId="25" fillId="33" borderId="33" xfId="0" applyNumberFormat="1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5" fillId="33" borderId="33" xfId="0" applyFont="1" applyFill="1" applyBorder="1" applyAlignment="1">
      <alignment horizontal="center"/>
    </xf>
    <xf numFmtId="3" fontId="25" fillId="33" borderId="33" xfId="0" applyNumberFormat="1" applyFont="1" applyFill="1" applyBorder="1" applyAlignment="1">
      <alignment horizontal="center"/>
    </xf>
    <xf numFmtId="3" fontId="25" fillId="33" borderId="33" xfId="0" applyNumberFormat="1" applyFont="1" applyFill="1" applyBorder="1" applyAlignment="1">
      <alignment horizontal="center" shrinkToFit="1"/>
    </xf>
    <xf numFmtId="49" fontId="55" fillId="33" borderId="29" xfId="0" applyNumberFormat="1" applyFont="1" applyFill="1" applyBorder="1" applyAlignment="1">
      <alignment horizontal="center"/>
    </xf>
    <xf numFmtId="3" fontId="25" fillId="33" borderId="29" xfId="0" applyNumberFormat="1" applyFont="1" applyFill="1" applyBorder="1" applyAlignment="1">
      <alignment horizontal="center" shrinkToFit="1"/>
    </xf>
    <xf numFmtId="0" fontId="25" fillId="33" borderId="0" xfId="0" applyFont="1" applyFill="1" applyBorder="1" applyAlignment="1">
      <alignment horizontal="left"/>
    </xf>
    <xf numFmtId="49" fontId="31" fillId="33" borderId="19" xfId="0" applyNumberFormat="1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49" fontId="31" fillId="34" borderId="19" xfId="0" applyNumberFormat="1" applyFont="1" applyFill="1" applyBorder="1" applyAlignment="1">
      <alignment horizontal="center"/>
    </xf>
    <xf numFmtId="3" fontId="31" fillId="34" borderId="19" xfId="0" applyNumberFormat="1" applyFont="1" applyFill="1" applyBorder="1" applyAlignment="1">
      <alignment horizontal="center"/>
    </xf>
    <xf numFmtId="205" fontId="32" fillId="34" borderId="19" xfId="33" applyNumberFormat="1" applyFont="1" applyFill="1" applyBorder="1" applyAlignment="1">
      <alignment horizontal="center"/>
    </xf>
    <xf numFmtId="3" fontId="31" fillId="33" borderId="19" xfId="0" applyNumberFormat="1" applyFont="1" applyFill="1" applyBorder="1" applyAlignment="1">
      <alignment horizontal="center" shrinkToFit="1"/>
    </xf>
    <xf numFmtId="0" fontId="32" fillId="33" borderId="0" xfId="0" applyFont="1" applyFill="1" applyBorder="1" applyAlignment="1">
      <alignment/>
    </xf>
    <xf numFmtId="0" fontId="31" fillId="33" borderId="19" xfId="0" applyFont="1" applyFill="1" applyBorder="1" applyAlignment="1">
      <alignment horizontal="left" shrinkToFit="1"/>
    </xf>
    <xf numFmtId="0" fontId="31" fillId="33" borderId="19" xfId="0" applyFont="1" applyFill="1" applyBorder="1" applyAlignment="1">
      <alignment horizontal="center"/>
    </xf>
    <xf numFmtId="3" fontId="31" fillId="33" borderId="19" xfId="0" applyNumberFormat="1" applyFont="1" applyFill="1" applyBorder="1" applyAlignment="1">
      <alignment horizontal="center"/>
    </xf>
    <xf numFmtId="3" fontId="32" fillId="33" borderId="0" xfId="0" applyNumberFormat="1" applyFont="1" applyFill="1" applyBorder="1" applyAlignment="1">
      <alignment horizontal="center" shrinkToFit="1"/>
    </xf>
    <xf numFmtId="0" fontId="31" fillId="33" borderId="19" xfId="0" applyFont="1" applyFill="1" applyBorder="1" applyAlignment="1">
      <alignment horizontal="left"/>
    </xf>
    <xf numFmtId="3" fontId="31" fillId="34" borderId="19" xfId="0" applyNumberFormat="1" applyFont="1" applyFill="1" applyBorder="1" applyAlignment="1">
      <alignment horizontal="center" shrinkToFit="1"/>
    </xf>
    <xf numFmtId="0" fontId="31" fillId="33" borderId="19" xfId="0" applyFont="1" applyFill="1" applyBorder="1" applyAlignment="1">
      <alignment/>
    </xf>
    <xf numFmtId="49" fontId="31" fillId="33" borderId="19" xfId="0" applyNumberFormat="1" applyFont="1" applyFill="1" applyBorder="1" applyAlignment="1">
      <alignment horizontal="center" vertical="top"/>
    </xf>
    <xf numFmtId="0" fontId="31" fillId="33" borderId="19" xfId="0" applyFont="1" applyFill="1" applyBorder="1" applyAlignment="1">
      <alignment horizontal="left" vertical="top" wrapText="1"/>
    </xf>
    <xf numFmtId="49" fontId="31" fillId="33" borderId="20" xfId="0" applyNumberFormat="1" applyFont="1" applyFill="1" applyBorder="1" applyAlignment="1">
      <alignment horizontal="center"/>
    </xf>
    <xf numFmtId="49" fontId="31" fillId="33" borderId="21" xfId="0" applyNumberFormat="1" applyFont="1" applyFill="1" applyBorder="1" applyAlignment="1">
      <alignment horizontal="center"/>
    </xf>
    <xf numFmtId="49" fontId="31" fillId="33" borderId="22" xfId="0" applyNumberFormat="1" applyFont="1" applyFill="1" applyBorder="1" applyAlignment="1">
      <alignment horizontal="center"/>
    </xf>
    <xf numFmtId="4" fontId="31" fillId="34" borderId="19" xfId="0" applyNumberFormat="1" applyFont="1" applyFill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 shrinkToFit="1"/>
    </xf>
    <xf numFmtId="49" fontId="32" fillId="33" borderId="18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 shrinkToFit="1"/>
    </xf>
    <xf numFmtId="0" fontId="32" fillId="33" borderId="10" xfId="0" applyFont="1" applyFill="1" applyBorder="1" applyAlignment="1">
      <alignment vertical="center" shrinkToFit="1"/>
    </xf>
    <xf numFmtId="0" fontId="32" fillId="33" borderId="18" xfId="0" applyFont="1" applyFill="1" applyBorder="1" applyAlignment="1">
      <alignment horizontal="center" vertical="center" wrapText="1"/>
    </xf>
    <xf numFmtId="49" fontId="32" fillId="33" borderId="14" xfId="0" applyNumberFormat="1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shrinkToFit="1"/>
    </xf>
    <xf numFmtId="0" fontId="32" fillId="33" borderId="14" xfId="0" applyFont="1" applyFill="1" applyBorder="1" applyAlignment="1">
      <alignment horizontal="center" vertical="center"/>
    </xf>
    <xf numFmtId="49" fontId="32" fillId="33" borderId="14" xfId="0" applyNumberFormat="1" applyFont="1" applyFill="1" applyBorder="1" applyAlignment="1">
      <alignment vertical="center" wrapText="1"/>
    </xf>
    <xf numFmtId="0" fontId="32" fillId="33" borderId="14" xfId="0" applyFont="1" applyFill="1" applyBorder="1" applyAlignment="1">
      <alignment horizontal="center" vertical="center" wrapText="1" shrinkToFit="1"/>
    </xf>
    <xf numFmtId="0" fontId="32" fillId="33" borderId="14" xfId="0" applyFont="1" applyFill="1" applyBorder="1" applyAlignment="1">
      <alignment vertical="center" shrinkToFit="1"/>
    </xf>
    <xf numFmtId="49" fontId="32" fillId="33" borderId="25" xfId="0" applyNumberFormat="1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 vertical="center" shrinkToFit="1"/>
    </xf>
    <xf numFmtId="0" fontId="32" fillId="33" borderId="25" xfId="0" applyFont="1" applyFill="1" applyBorder="1" applyAlignment="1">
      <alignment horizontal="center" vertical="center"/>
    </xf>
    <xf numFmtId="49" fontId="32" fillId="33" borderId="25" xfId="0" applyNumberFormat="1" applyFont="1" applyFill="1" applyBorder="1" applyAlignment="1">
      <alignment vertical="center" wrapText="1"/>
    </xf>
    <xf numFmtId="0" fontId="32" fillId="33" borderId="25" xfId="0" applyFont="1" applyFill="1" applyBorder="1" applyAlignment="1">
      <alignment horizontal="center" vertical="center" wrapText="1" shrinkToFit="1"/>
    </xf>
    <xf numFmtId="0" fontId="32" fillId="33" borderId="25" xfId="0" applyFont="1" applyFill="1" applyBorder="1" applyAlignment="1">
      <alignment vertical="center" shrinkToFit="1"/>
    </xf>
    <xf numFmtId="49" fontId="32" fillId="33" borderId="33" xfId="0" applyNumberFormat="1" applyFont="1" applyFill="1" applyBorder="1" applyAlignment="1">
      <alignment horizontal="center"/>
    </xf>
    <xf numFmtId="49" fontId="32" fillId="33" borderId="35" xfId="0" applyNumberFormat="1" applyFont="1" applyFill="1" applyBorder="1" applyAlignment="1">
      <alignment horizontal="left"/>
    </xf>
    <xf numFmtId="0" fontId="33" fillId="0" borderId="33" xfId="0" applyFont="1" applyBorder="1" applyAlignment="1">
      <alignment horizontal="center"/>
    </xf>
    <xf numFmtId="49" fontId="32" fillId="33" borderId="33" xfId="0" applyNumberFormat="1" applyFont="1" applyFill="1" applyBorder="1" applyAlignment="1">
      <alignment horizontal="left" shrinkToFit="1"/>
    </xf>
    <xf numFmtId="49" fontId="32" fillId="33" borderId="33" xfId="0" applyNumberFormat="1" applyFont="1" applyFill="1" applyBorder="1" applyAlignment="1">
      <alignment horizontal="center" shrinkToFit="1"/>
    </xf>
    <xf numFmtId="49" fontId="32" fillId="33" borderId="33" xfId="0" applyNumberFormat="1" applyFont="1" applyFill="1" applyBorder="1" applyAlignment="1">
      <alignment shrinkToFit="1"/>
    </xf>
    <xf numFmtId="3" fontId="32" fillId="33" borderId="33" xfId="0" applyNumberFormat="1" applyFont="1" applyFill="1" applyBorder="1" applyAlignment="1">
      <alignment horizontal="center"/>
    </xf>
    <xf numFmtId="49" fontId="32" fillId="33" borderId="27" xfId="0" applyNumberFormat="1" applyFont="1" applyFill="1" applyBorder="1" applyAlignment="1">
      <alignment horizontal="center"/>
    </xf>
    <xf numFmtId="0" fontId="32" fillId="33" borderId="36" xfId="0" applyFont="1" applyFill="1" applyBorder="1" applyAlignment="1">
      <alignment/>
    </xf>
    <xf numFmtId="0" fontId="32" fillId="33" borderId="27" xfId="0" applyFont="1" applyFill="1" applyBorder="1" applyAlignment="1">
      <alignment horizontal="center"/>
    </xf>
    <xf numFmtId="0" fontId="32" fillId="33" borderId="27" xfId="0" applyFont="1" applyFill="1" applyBorder="1" applyAlignment="1">
      <alignment shrinkToFit="1"/>
    </xf>
    <xf numFmtId="49" fontId="32" fillId="33" borderId="27" xfId="0" applyNumberFormat="1" applyFont="1" applyFill="1" applyBorder="1" applyAlignment="1">
      <alignment horizontal="center" shrinkToFit="1"/>
    </xf>
    <xf numFmtId="3" fontId="32" fillId="33" borderId="27" xfId="0" applyNumberFormat="1" applyFont="1" applyFill="1" applyBorder="1" applyAlignment="1">
      <alignment horizontal="center" shrinkToFit="1"/>
    </xf>
    <xf numFmtId="49" fontId="32" fillId="33" borderId="27" xfId="0" applyNumberFormat="1" applyFont="1" applyFill="1" applyBorder="1" applyAlignment="1">
      <alignment horizontal="left"/>
    </xf>
    <xf numFmtId="0" fontId="33" fillId="0" borderId="27" xfId="0" applyFont="1" applyBorder="1" applyAlignment="1">
      <alignment horizontal="center"/>
    </xf>
    <xf numFmtId="49" fontId="32" fillId="33" borderId="27" xfId="0" applyNumberFormat="1" applyFont="1" applyFill="1" applyBorder="1" applyAlignment="1">
      <alignment horizontal="left" shrinkToFit="1"/>
    </xf>
    <xf numFmtId="0" fontId="32" fillId="33" borderId="27" xfId="0" applyFont="1" applyFill="1" applyBorder="1" applyAlignment="1">
      <alignment/>
    </xf>
    <xf numFmtId="3" fontId="32" fillId="33" borderId="27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1" fillId="33" borderId="27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left" shrinkToFit="1"/>
    </xf>
    <xf numFmtId="0" fontId="31" fillId="33" borderId="27" xfId="0" applyFont="1" applyFill="1" applyBorder="1" applyAlignment="1">
      <alignment horizontal="center" shrinkToFit="1"/>
    </xf>
    <xf numFmtId="0" fontId="32" fillId="33" borderId="27" xfId="0" applyFont="1" applyFill="1" applyBorder="1" applyAlignment="1">
      <alignment horizontal="left" shrinkToFit="1"/>
    </xf>
    <xf numFmtId="0" fontId="32" fillId="33" borderId="27" xfId="0" applyFont="1" applyFill="1" applyBorder="1" applyAlignment="1">
      <alignment horizontal="left"/>
    </xf>
    <xf numFmtId="49" fontId="32" fillId="33" borderId="29" xfId="0" applyNumberFormat="1" applyFont="1" applyFill="1" applyBorder="1" applyAlignment="1">
      <alignment horizontal="center"/>
    </xf>
    <xf numFmtId="49" fontId="32" fillId="33" borderId="29" xfId="0" applyNumberFormat="1" applyFont="1" applyFill="1" applyBorder="1" applyAlignment="1">
      <alignment horizontal="left"/>
    </xf>
    <xf numFmtId="49" fontId="32" fillId="33" borderId="29" xfId="0" applyNumberFormat="1" applyFont="1" applyFill="1" applyBorder="1" applyAlignment="1">
      <alignment horizontal="left" shrinkToFit="1"/>
    </xf>
    <xf numFmtId="49" fontId="32" fillId="33" borderId="29" xfId="0" applyNumberFormat="1" applyFont="1" applyFill="1" applyBorder="1" applyAlignment="1">
      <alignment horizontal="center" shrinkToFit="1"/>
    </xf>
    <xf numFmtId="0" fontId="32" fillId="33" borderId="29" xfId="0" applyFont="1" applyFill="1" applyBorder="1" applyAlignment="1">
      <alignment shrinkToFit="1"/>
    </xf>
    <xf numFmtId="3" fontId="32" fillId="33" borderId="29" xfId="0" applyNumberFormat="1" applyFont="1" applyFill="1" applyBorder="1" applyAlignment="1">
      <alignment horizontal="center" shrinkToFit="1"/>
    </xf>
    <xf numFmtId="3" fontId="32" fillId="33" borderId="29" xfId="0" applyNumberFormat="1" applyFont="1" applyFill="1" applyBorder="1" applyAlignment="1">
      <alignment horizontal="center"/>
    </xf>
    <xf numFmtId="49" fontId="32" fillId="33" borderId="37" xfId="0" applyNumberFormat="1" applyFont="1" applyFill="1" applyBorder="1" applyAlignment="1">
      <alignment horizontal="center"/>
    </xf>
    <xf numFmtId="49" fontId="32" fillId="33" borderId="37" xfId="0" applyNumberFormat="1" applyFont="1" applyFill="1" applyBorder="1" applyAlignment="1">
      <alignment horizontal="left"/>
    </xf>
    <xf numFmtId="49" fontId="32" fillId="33" borderId="37" xfId="0" applyNumberFormat="1" applyFont="1" applyFill="1" applyBorder="1" applyAlignment="1">
      <alignment horizontal="left" shrinkToFit="1"/>
    </xf>
    <xf numFmtId="49" fontId="32" fillId="33" borderId="37" xfId="0" applyNumberFormat="1" applyFont="1" applyFill="1" applyBorder="1" applyAlignment="1">
      <alignment horizontal="center" shrinkToFit="1"/>
    </xf>
    <xf numFmtId="0" fontId="32" fillId="33" borderId="37" xfId="0" applyFont="1" applyFill="1" applyBorder="1" applyAlignment="1">
      <alignment shrinkToFit="1"/>
    </xf>
    <xf numFmtId="3" fontId="32" fillId="33" borderId="37" xfId="0" applyNumberFormat="1" applyFont="1" applyFill="1" applyBorder="1" applyAlignment="1">
      <alignment horizontal="center" shrinkToFit="1"/>
    </xf>
    <xf numFmtId="3" fontId="32" fillId="33" borderId="37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left"/>
    </xf>
    <xf numFmtId="49" fontId="32" fillId="33" borderId="0" xfId="0" applyNumberFormat="1" applyFont="1" applyFill="1" applyBorder="1" applyAlignment="1">
      <alignment horizontal="left" shrinkToFit="1"/>
    </xf>
    <xf numFmtId="49" fontId="32" fillId="33" borderId="0" xfId="0" applyNumberFormat="1" applyFont="1" applyFill="1" applyBorder="1" applyAlignment="1">
      <alignment horizontal="center" shrinkToFit="1"/>
    </xf>
    <xf numFmtId="0" fontId="32" fillId="33" borderId="0" xfId="0" applyFont="1" applyFill="1" applyBorder="1" applyAlignment="1">
      <alignment shrinkToFit="1"/>
    </xf>
    <xf numFmtId="3" fontId="32" fillId="33" borderId="0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 horizontal="left" shrinkToFit="1"/>
    </xf>
    <xf numFmtId="0" fontId="32" fillId="33" borderId="28" xfId="0" applyFont="1" applyFill="1" applyBorder="1" applyAlignment="1">
      <alignment/>
    </xf>
    <xf numFmtId="0" fontId="32" fillId="33" borderId="28" xfId="0" applyFont="1" applyFill="1" applyBorder="1" applyAlignment="1">
      <alignment shrinkToFit="1"/>
    </xf>
    <xf numFmtId="49" fontId="32" fillId="33" borderId="36" xfId="0" applyNumberFormat="1" applyFont="1" applyFill="1" applyBorder="1" applyAlignment="1">
      <alignment horizontal="left"/>
    </xf>
    <xf numFmtId="49" fontId="32" fillId="33" borderId="31" xfId="0" applyNumberFormat="1" applyFont="1" applyFill="1" applyBorder="1" applyAlignment="1">
      <alignment horizontal="center"/>
    </xf>
    <xf numFmtId="0" fontId="32" fillId="33" borderId="38" xfId="0" applyFont="1" applyFill="1" applyBorder="1" applyAlignment="1">
      <alignment/>
    </xf>
    <xf numFmtId="0" fontId="32" fillId="0" borderId="31" xfId="0" applyFont="1" applyFill="1" applyBorder="1" applyAlignment="1">
      <alignment horizontal="left" shrinkToFit="1"/>
    </xf>
    <xf numFmtId="49" fontId="32" fillId="33" borderId="31" xfId="0" applyNumberFormat="1" applyFont="1" applyFill="1" applyBorder="1" applyAlignment="1">
      <alignment horizontal="center" shrinkToFit="1"/>
    </xf>
    <xf numFmtId="0" fontId="32" fillId="33" borderId="32" xfId="0" applyFont="1" applyFill="1" applyBorder="1" applyAlignment="1">
      <alignment/>
    </xf>
    <xf numFmtId="3" fontId="32" fillId="33" borderId="31" xfId="0" applyNumberFormat="1" applyFont="1" applyFill="1" applyBorder="1" applyAlignment="1">
      <alignment horizontal="center"/>
    </xf>
    <xf numFmtId="3" fontId="32" fillId="33" borderId="31" xfId="0" applyNumberFormat="1" applyFont="1" applyFill="1" applyBorder="1" applyAlignment="1">
      <alignment horizontal="center" shrinkToFit="1"/>
    </xf>
    <xf numFmtId="49" fontId="32" fillId="33" borderId="27" xfId="0" applyNumberFormat="1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left" vertical="center"/>
    </xf>
    <xf numFmtId="0" fontId="32" fillId="33" borderId="27" xfId="0" applyFont="1" applyFill="1" applyBorder="1" applyAlignment="1">
      <alignment horizontal="center" vertical="center" shrinkToFit="1"/>
    </xf>
    <xf numFmtId="49" fontId="32" fillId="33" borderId="31" xfId="0" applyNumberFormat="1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left" vertical="center"/>
    </xf>
    <xf numFmtId="0" fontId="32" fillId="33" borderId="31" xfId="0" applyFont="1" applyFill="1" applyBorder="1" applyAlignment="1">
      <alignment horizontal="left"/>
    </xf>
    <xf numFmtId="0" fontId="32" fillId="33" borderId="31" xfId="0" applyFont="1" applyFill="1" applyBorder="1" applyAlignment="1">
      <alignment horizontal="center" vertical="center" shrinkToFit="1"/>
    </xf>
    <xf numFmtId="49" fontId="32" fillId="33" borderId="29" xfId="0" applyNumberFormat="1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left" vertical="center"/>
    </xf>
    <xf numFmtId="0" fontId="32" fillId="33" borderId="29" xfId="0" applyFont="1" applyFill="1" applyBorder="1" applyAlignment="1">
      <alignment horizontal="left"/>
    </xf>
    <xf numFmtId="0" fontId="32" fillId="33" borderId="29" xfId="0" applyFont="1" applyFill="1" applyBorder="1" applyAlignment="1">
      <alignment horizontal="center" vertical="center" shrinkToFit="1"/>
    </xf>
    <xf numFmtId="49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right"/>
    </xf>
    <xf numFmtId="49" fontId="32" fillId="33" borderId="19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shrinkToFit="1"/>
    </xf>
    <xf numFmtId="49" fontId="32" fillId="33" borderId="10" xfId="0" applyNumberFormat="1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 shrinkToFit="1"/>
    </xf>
    <xf numFmtId="49" fontId="31" fillId="33" borderId="27" xfId="0" applyNumberFormat="1" applyFont="1" applyFill="1" applyBorder="1" applyAlignment="1">
      <alignment horizontal="center"/>
    </xf>
    <xf numFmtId="49" fontId="31" fillId="33" borderId="0" xfId="0" applyNumberFormat="1" applyFont="1" applyFill="1" applyBorder="1" applyAlignment="1">
      <alignment/>
    </xf>
    <xf numFmtId="49" fontId="56" fillId="33" borderId="0" xfId="0" applyNumberFormat="1" applyFont="1" applyFill="1" applyBorder="1" applyAlignment="1">
      <alignment/>
    </xf>
    <xf numFmtId="49" fontId="31" fillId="33" borderId="0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49" fontId="31" fillId="0" borderId="16" xfId="0" applyNumberFormat="1" applyFont="1" applyBorder="1" applyAlignment="1">
      <alignment horizontal="left" shrinkToFit="1"/>
    </xf>
    <xf numFmtId="49" fontId="32" fillId="0" borderId="16" xfId="0" applyNumberFormat="1" applyFont="1" applyBorder="1" applyAlignment="1">
      <alignment horizontal="right" shrinkToFit="1"/>
    </xf>
    <xf numFmtId="0" fontId="32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/>
    </xf>
    <xf numFmtId="0" fontId="57" fillId="33" borderId="25" xfId="0" applyFont="1" applyFill="1" applyBorder="1" applyAlignment="1">
      <alignment/>
    </xf>
    <xf numFmtId="0" fontId="33" fillId="0" borderId="33" xfId="0" applyFont="1" applyBorder="1" applyAlignment="1">
      <alignment horizontal="left"/>
    </xf>
    <xf numFmtId="0" fontId="57" fillId="33" borderId="27" xfId="0" applyFont="1" applyFill="1" applyBorder="1" applyAlignment="1">
      <alignment horizontal="left" shrinkToFit="1"/>
    </xf>
    <xf numFmtId="0" fontId="33" fillId="0" borderId="27" xfId="0" applyFont="1" applyBorder="1" applyAlignment="1">
      <alignment horizontal="left"/>
    </xf>
    <xf numFmtId="49" fontId="57" fillId="33" borderId="27" xfId="0" applyNumberFormat="1" applyFont="1" applyFill="1" applyBorder="1" applyAlignment="1">
      <alignment horizontal="left" shrinkToFit="1"/>
    </xf>
    <xf numFmtId="49" fontId="57" fillId="33" borderId="0" xfId="0" applyNumberFormat="1" applyFont="1" applyFill="1" applyBorder="1" applyAlignment="1">
      <alignment/>
    </xf>
    <xf numFmtId="0" fontId="57" fillId="33" borderId="19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/>
    </xf>
    <xf numFmtId="49" fontId="58" fillId="0" borderId="27" xfId="0" applyNumberFormat="1" applyFont="1" applyBorder="1" applyAlignment="1">
      <alignment horizontal="center" shrinkToFit="1"/>
    </xf>
    <xf numFmtId="49" fontId="32" fillId="33" borderId="29" xfId="0" applyNumberFormat="1" applyFont="1" applyFill="1" applyBorder="1" applyAlignment="1">
      <alignment/>
    </xf>
    <xf numFmtId="49" fontId="57" fillId="33" borderId="29" xfId="0" applyNumberFormat="1" applyFont="1" applyFill="1" applyBorder="1" applyAlignment="1">
      <alignment/>
    </xf>
    <xf numFmtId="0" fontId="32" fillId="33" borderId="29" xfId="0" applyFont="1" applyFill="1" applyBorder="1" applyAlignment="1">
      <alignment horizontal="center"/>
    </xf>
    <xf numFmtId="3" fontId="36" fillId="33" borderId="27" xfId="0" applyNumberFormat="1" applyFont="1" applyFill="1" applyBorder="1" applyAlignment="1">
      <alignment horizontal="center"/>
    </xf>
    <xf numFmtId="0" fontId="36" fillId="33" borderId="27" xfId="0" applyFont="1" applyFill="1" applyBorder="1" applyAlignment="1">
      <alignment horizontal="center"/>
    </xf>
    <xf numFmtId="3" fontId="37" fillId="33" borderId="33" xfId="0" applyNumberFormat="1" applyFont="1" applyFill="1" applyBorder="1" applyAlignment="1">
      <alignment horizontal="center"/>
    </xf>
    <xf numFmtId="3" fontId="37" fillId="33" borderId="27" xfId="0" applyNumberFormat="1" applyFont="1" applyFill="1" applyBorder="1" applyAlignment="1">
      <alignment horizontal="center" shrinkToFit="1"/>
    </xf>
    <xf numFmtId="0" fontId="37" fillId="33" borderId="24" xfId="0" applyFont="1" applyFill="1" applyBorder="1" applyAlignment="1">
      <alignment/>
    </xf>
    <xf numFmtId="3" fontId="37" fillId="33" borderId="27" xfId="0" applyNumberFormat="1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49" fontId="37" fillId="33" borderId="27" xfId="0" applyNumberFormat="1" applyFont="1" applyFill="1" applyBorder="1" applyAlignment="1">
      <alignment horizontal="center" shrinkToFit="1"/>
    </xf>
    <xf numFmtId="3" fontId="37" fillId="33" borderId="2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79"/>
  <sheetViews>
    <sheetView workbookViewId="0" topLeftCell="A1">
      <selection activeCell="O77" sqref="O77:P77"/>
    </sheetView>
  </sheetViews>
  <sheetFormatPr defaultColWidth="9.140625" defaultRowHeight="12.75"/>
  <cols>
    <col min="1" max="1" width="2.57421875" style="79" customWidth="1"/>
    <col min="2" max="2" width="24.8515625" style="80" customWidth="1"/>
    <col min="3" max="3" width="6.7109375" style="81" customWidth="1"/>
    <col min="4" max="4" width="6.00390625" style="82" customWidth="1"/>
    <col min="5" max="5" width="8.140625" style="82" customWidth="1"/>
    <col min="6" max="6" width="9.7109375" style="82" customWidth="1"/>
    <col min="7" max="7" width="4.421875" style="83" customWidth="1"/>
    <col min="8" max="8" width="4.57421875" style="83" customWidth="1"/>
    <col min="9" max="9" width="4.8515625" style="83" customWidth="1"/>
    <col min="10" max="11" width="4.421875" style="81" customWidth="1"/>
    <col min="12" max="12" width="4.140625" style="81" customWidth="1"/>
    <col min="13" max="13" width="8.7109375" style="81" customWidth="1"/>
    <col min="14" max="14" width="7.28125" style="84" customWidth="1"/>
    <col min="15" max="15" width="7.421875" style="84" customWidth="1"/>
    <col min="16" max="16" width="10.00390625" style="84" customWidth="1"/>
    <col min="17" max="17" width="10.140625" style="84" customWidth="1"/>
    <col min="18" max="18" width="10.28125" style="84" customWidth="1"/>
    <col min="19" max="19" width="9.00390625" style="84" customWidth="1"/>
    <col min="20" max="16384" width="9.140625" style="80" customWidth="1"/>
  </cols>
  <sheetData>
    <row r="1" ht="22.5">
      <c r="S1" s="85">
        <v>22</v>
      </c>
    </row>
    <row r="2" spans="1:19" s="91" customFormat="1" ht="22.5">
      <c r="A2" s="86" t="s">
        <v>107</v>
      </c>
      <c r="B2" s="87"/>
      <c r="C2" s="88"/>
      <c r="D2" s="87"/>
      <c r="E2" s="87"/>
      <c r="F2" s="87"/>
      <c r="G2" s="89"/>
      <c r="H2" s="89"/>
      <c r="I2" s="89"/>
      <c r="J2" s="88"/>
      <c r="K2" s="88"/>
      <c r="L2" s="88"/>
      <c r="M2" s="88"/>
      <c r="N2" s="90"/>
      <c r="O2" s="90"/>
      <c r="P2" s="90"/>
      <c r="Q2" s="90"/>
      <c r="R2" s="90"/>
      <c r="S2" s="90"/>
    </row>
    <row r="3" spans="1:19" s="106" customFormat="1" ht="20.25" customHeight="1">
      <c r="A3" s="92" t="s">
        <v>4</v>
      </c>
      <c r="B3" s="93" t="s">
        <v>5</v>
      </c>
      <c r="C3" s="94" t="s">
        <v>6</v>
      </c>
      <c r="D3" s="95" t="s">
        <v>31</v>
      </c>
      <c r="E3" s="96" t="s">
        <v>9</v>
      </c>
      <c r="F3" s="96"/>
      <c r="G3" s="97" t="s">
        <v>11</v>
      </c>
      <c r="H3" s="98"/>
      <c r="I3" s="99"/>
      <c r="J3" s="100" t="s">
        <v>14</v>
      </c>
      <c r="K3" s="101"/>
      <c r="L3" s="102"/>
      <c r="M3" s="103" t="s">
        <v>16</v>
      </c>
      <c r="N3" s="104"/>
      <c r="O3" s="104"/>
      <c r="P3" s="103" t="s">
        <v>108</v>
      </c>
      <c r="Q3" s="104"/>
      <c r="R3" s="104"/>
      <c r="S3" s="105" t="s">
        <v>15</v>
      </c>
    </row>
    <row r="4" spans="1:19" s="106" customFormat="1" ht="20.25" customHeight="1">
      <c r="A4" s="107"/>
      <c r="B4" s="108"/>
      <c r="C4" s="109"/>
      <c r="D4" s="110"/>
      <c r="E4" s="96"/>
      <c r="F4" s="96"/>
      <c r="G4" s="111" t="s">
        <v>12</v>
      </c>
      <c r="H4" s="112"/>
      <c r="I4" s="113"/>
      <c r="J4" s="114" t="s">
        <v>104</v>
      </c>
      <c r="K4" s="115"/>
      <c r="L4" s="116"/>
      <c r="M4" s="117"/>
      <c r="N4" s="118"/>
      <c r="O4" s="118"/>
      <c r="P4" s="117"/>
      <c r="Q4" s="118"/>
      <c r="R4" s="118"/>
      <c r="S4" s="119"/>
    </row>
    <row r="5" spans="1:19" s="106" customFormat="1" ht="18">
      <c r="A5" s="107"/>
      <c r="B5" s="108"/>
      <c r="C5" s="109"/>
      <c r="D5" s="110"/>
      <c r="E5" s="96"/>
      <c r="F5" s="96"/>
      <c r="G5" s="120" t="s">
        <v>13</v>
      </c>
      <c r="H5" s="121"/>
      <c r="I5" s="122"/>
      <c r="J5" s="123"/>
      <c r="K5" s="124"/>
      <c r="L5" s="125"/>
      <c r="M5" s="126"/>
      <c r="N5" s="127"/>
      <c r="O5" s="127"/>
      <c r="P5" s="126"/>
      <c r="Q5" s="127"/>
      <c r="R5" s="127"/>
      <c r="S5" s="119"/>
    </row>
    <row r="6" spans="1:19" s="106" customFormat="1" ht="15" customHeight="1">
      <c r="A6" s="107"/>
      <c r="B6" s="108"/>
      <c r="C6" s="109"/>
      <c r="D6" s="110"/>
      <c r="E6" s="93" t="s">
        <v>105</v>
      </c>
      <c r="F6" s="128" t="s">
        <v>106</v>
      </c>
      <c r="G6" s="92" t="s">
        <v>233</v>
      </c>
      <c r="H6" s="92" t="s">
        <v>234</v>
      </c>
      <c r="I6" s="92" t="s">
        <v>235</v>
      </c>
      <c r="J6" s="92" t="s">
        <v>233</v>
      </c>
      <c r="K6" s="92" t="s">
        <v>234</v>
      </c>
      <c r="L6" s="92" t="s">
        <v>235</v>
      </c>
      <c r="M6" s="92" t="s">
        <v>233</v>
      </c>
      <c r="N6" s="92" t="s">
        <v>234</v>
      </c>
      <c r="O6" s="92" t="s">
        <v>235</v>
      </c>
      <c r="P6" s="92" t="s">
        <v>233</v>
      </c>
      <c r="Q6" s="92" t="s">
        <v>234</v>
      </c>
      <c r="R6" s="92" t="s">
        <v>235</v>
      </c>
      <c r="S6" s="119"/>
    </row>
    <row r="7" spans="1:19" s="106" customFormat="1" ht="18">
      <c r="A7" s="107"/>
      <c r="B7" s="108"/>
      <c r="C7" s="109"/>
      <c r="D7" s="110"/>
      <c r="E7" s="129"/>
      <c r="F7" s="130" t="s"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19"/>
    </row>
    <row r="8" spans="1:19" ht="22.5">
      <c r="A8" s="132" t="s">
        <v>216</v>
      </c>
      <c r="B8" s="133" t="s">
        <v>18</v>
      </c>
      <c r="C8" s="132" t="s">
        <v>19</v>
      </c>
      <c r="D8" s="134">
        <v>1</v>
      </c>
      <c r="E8" s="134">
        <v>1</v>
      </c>
      <c r="F8" s="135">
        <v>613560</v>
      </c>
      <c r="G8" s="134">
        <v>1</v>
      </c>
      <c r="H8" s="134">
        <v>1</v>
      </c>
      <c r="I8" s="134">
        <v>1</v>
      </c>
      <c r="J8" s="136">
        <v>0</v>
      </c>
      <c r="K8" s="136">
        <v>0</v>
      </c>
      <c r="L8" s="136">
        <v>0</v>
      </c>
      <c r="M8" s="135">
        <v>16440</v>
      </c>
      <c r="N8" s="135">
        <v>16560</v>
      </c>
      <c r="O8" s="135">
        <v>16440</v>
      </c>
      <c r="P8" s="135">
        <f>F8+M8</f>
        <v>630000</v>
      </c>
      <c r="Q8" s="135">
        <f>P8+N8</f>
        <v>646560</v>
      </c>
      <c r="R8" s="135">
        <f>Q8+O8</f>
        <v>663000</v>
      </c>
      <c r="S8" s="137" t="s">
        <v>260</v>
      </c>
    </row>
    <row r="9" spans="1:19" ht="22.5">
      <c r="A9" s="138"/>
      <c r="B9" s="139" t="s">
        <v>20</v>
      </c>
      <c r="C9" s="13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41"/>
      <c r="P9" s="141"/>
      <c r="Q9" s="141"/>
      <c r="R9" s="141"/>
      <c r="S9" s="141"/>
    </row>
    <row r="10" spans="1:19" ht="22.5">
      <c r="A10" s="138"/>
      <c r="B10" s="142" t="s">
        <v>280</v>
      </c>
      <c r="C10" s="138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41"/>
      <c r="P10" s="141"/>
      <c r="Q10" s="141"/>
      <c r="R10" s="141"/>
      <c r="S10" s="141"/>
    </row>
    <row r="11" spans="1:19" ht="22.5">
      <c r="A11" s="138"/>
      <c r="B11" s="143" t="s">
        <v>35</v>
      </c>
      <c r="C11" s="138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141"/>
      <c r="P11" s="141"/>
      <c r="Q11" s="141"/>
      <c r="R11" s="141"/>
      <c r="S11" s="141"/>
    </row>
    <row r="12" spans="1:19" ht="22.5">
      <c r="A12" s="138" t="s">
        <v>248</v>
      </c>
      <c r="B12" s="139" t="s">
        <v>239</v>
      </c>
      <c r="C12" s="138" t="s">
        <v>23</v>
      </c>
      <c r="D12" s="140">
        <v>1</v>
      </c>
      <c r="E12" s="140">
        <v>1</v>
      </c>
      <c r="F12" s="144">
        <v>359520</v>
      </c>
      <c r="G12" s="140">
        <v>1</v>
      </c>
      <c r="H12" s="140">
        <v>1</v>
      </c>
      <c r="I12" s="140">
        <v>1</v>
      </c>
      <c r="J12" s="145">
        <v>0</v>
      </c>
      <c r="K12" s="145">
        <v>0</v>
      </c>
      <c r="L12" s="145">
        <v>0</v>
      </c>
      <c r="M12" s="144">
        <v>12240</v>
      </c>
      <c r="N12" s="144">
        <v>12960</v>
      </c>
      <c r="O12" s="144">
        <v>13440</v>
      </c>
      <c r="P12" s="144">
        <f>F12+M12</f>
        <v>371760</v>
      </c>
      <c r="Q12" s="144">
        <f>P12+N12</f>
        <v>384720</v>
      </c>
      <c r="R12" s="144">
        <f>Q12+O12</f>
        <v>398160</v>
      </c>
      <c r="S12" s="146" t="s">
        <v>268</v>
      </c>
    </row>
    <row r="13" spans="1:19" ht="22.5">
      <c r="A13" s="138"/>
      <c r="B13" s="139" t="s">
        <v>22</v>
      </c>
      <c r="C13" s="138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1"/>
      <c r="P13" s="141"/>
      <c r="Q13" s="141"/>
      <c r="R13" s="144"/>
      <c r="S13" s="141"/>
    </row>
    <row r="14" spans="1:19" ht="22.5">
      <c r="A14" s="138" t="s">
        <v>249</v>
      </c>
      <c r="B14" s="139" t="s">
        <v>25</v>
      </c>
      <c r="C14" s="138" t="s">
        <v>109</v>
      </c>
      <c r="D14" s="140">
        <v>1</v>
      </c>
      <c r="E14" s="140">
        <v>1</v>
      </c>
      <c r="F14" s="140">
        <v>365640</v>
      </c>
      <c r="G14" s="140">
        <v>1</v>
      </c>
      <c r="H14" s="140">
        <v>1</v>
      </c>
      <c r="I14" s="140">
        <v>1</v>
      </c>
      <c r="J14" s="145">
        <v>0</v>
      </c>
      <c r="K14" s="145">
        <v>0</v>
      </c>
      <c r="L14" s="145">
        <v>0</v>
      </c>
      <c r="M14" s="144">
        <v>12120</v>
      </c>
      <c r="N14" s="144">
        <v>12600</v>
      </c>
      <c r="O14" s="144">
        <v>12960</v>
      </c>
      <c r="P14" s="144">
        <f aca="true" t="shared" si="0" ref="P14:P20">F14+M14</f>
        <v>377760</v>
      </c>
      <c r="Q14" s="144">
        <f aca="true" t="shared" si="1" ref="Q14:R20">P14+N14</f>
        <v>390360</v>
      </c>
      <c r="R14" s="144">
        <f t="shared" si="1"/>
        <v>403320</v>
      </c>
      <c r="S14" s="146" t="s">
        <v>263</v>
      </c>
    </row>
    <row r="15" spans="1:19" ht="22.5">
      <c r="A15" s="138" t="s">
        <v>250</v>
      </c>
      <c r="B15" s="139" t="s">
        <v>28</v>
      </c>
      <c r="C15" s="138" t="s">
        <v>109</v>
      </c>
      <c r="D15" s="140">
        <v>1</v>
      </c>
      <c r="E15" s="140">
        <v>1</v>
      </c>
      <c r="F15" s="144">
        <v>282600</v>
      </c>
      <c r="G15" s="140">
        <v>1</v>
      </c>
      <c r="H15" s="140">
        <v>1</v>
      </c>
      <c r="I15" s="140">
        <v>1</v>
      </c>
      <c r="J15" s="145">
        <v>0</v>
      </c>
      <c r="K15" s="145">
        <v>0</v>
      </c>
      <c r="L15" s="145">
        <v>0</v>
      </c>
      <c r="M15" s="144">
        <v>11280</v>
      </c>
      <c r="N15" s="144">
        <v>11760</v>
      </c>
      <c r="O15" s="144">
        <v>11880</v>
      </c>
      <c r="P15" s="144">
        <f t="shared" si="0"/>
        <v>293880</v>
      </c>
      <c r="Q15" s="144">
        <f t="shared" si="1"/>
        <v>305640</v>
      </c>
      <c r="R15" s="144">
        <f t="shared" si="1"/>
        <v>317520</v>
      </c>
      <c r="S15" s="146" t="s">
        <v>264</v>
      </c>
    </row>
    <row r="16" spans="1:19" ht="22.5">
      <c r="A16" s="138" t="s">
        <v>92</v>
      </c>
      <c r="B16" s="139" t="s">
        <v>8</v>
      </c>
      <c r="C16" s="138" t="s">
        <v>109</v>
      </c>
      <c r="D16" s="140">
        <v>1</v>
      </c>
      <c r="E16" s="140">
        <v>1</v>
      </c>
      <c r="F16" s="144">
        <v>271440</v>
      </c>
      <c r="G16" s="140">
        <v>1</v>
      </c>
      <c r="H16" s="140">
        <v>1</v>
      </c>
      <c r="I16" s="140">
        <v>1</v>
      </c>
      <c r="J16" s="145">
        <v>0</v>
      </c>
      <c r="K16" s="145">
        <v>0</v>
      </c>
      <c r="L16" s="145">
        <v>0</v>
      </c>
      <c r="M16" s="144">
        <v>11160</v>
      </c>
      <c r="N16" s="144">
        <v>11280</v>
      </c>
      <c r="O16" s="144">
        <v>11760</v>
      </c>
      <c r="P16" s="144">
        <f t="shared" si="0"/>
        <v>282600</v>
      </c>
      <c r="Q16" s="144">
        <f t="shared" si="1"/>
        <v>293880</v>
      </c>
      <c r="R16" s="144">
        <f t="shared" si="1"/>
        <v>305640</v>
      </c>
      <c r="S16" s="146" t="s">
        <v>265</v>
      </c>
    </row>
    <row r="17" spans="1:19" ht="22.5">
      <c r="A17" s="138" t="s">
        <v>91</v>
      </c>
      <c r="B17" s="139" t="s">
        <v>29</v>
      </c>
      <c r="C17" s="138" t="s">
        <v>109</v>
      </c>
      <c r="D17" s="140">
        <v>1</v>
      </c>
      <c r="E17" s="140">
        <v>1</v>
      </c>
      <c r="F17" s="144">
        <v>271440</v>
      </c>
      <c r="G17" s="140">
        <v>1</v>
      </c>
      <c r="H17" s="140">
        <v>1</v>
      </c>
      <c r="I17" s="140">
        <v>1</v>
      </c>
      <c r="J17" s="145">
        <v>0</v>
      </c>
      <c r="K17" s="145">
        <v>0</v>
      </c>
      <c r="L17" s="145">
        <v>0</v>
      </c>
      <c r="M17" s="144">
        <v>11160</v>
      </c>
      <c r="N17" s="144">
        <v>11280</v>
      </c>
      <c r="O17" s="144">
        <v>11760</v>
      </c>
      <c r="P17" s="144">
        <f t="shared" si="0"/>
        <v>282600</v>
      </c>
      <c r="Q17" s="144">
        <f t="shared" si="1"/>
        <v>293880</v>
      </c>
      <c r="R17" s="144">
        <f t="shared" si="1"/>
        <v>305640</v>
      </c>
      <c r="S17" s="146" t="s">
        <v>265</v>
      </c>
    </row>
    <row r="18" spans="1:19" ht="22.5">
      <c r="A18" s="138" t="s">
        <v>98</v>
      </c>
      <c r="B18" s="139" t="s">
        <v>319</v>
      </c>
      <c r="C18" s="138" t="s">
        <v>320</v>
      </c>
      <c r="D18" s="140">
        <v>1</v>
      </c>
      <c r="E18" s="140" t="s">
        <v>114</v>
      </c>
      <c r="F18" s="145">
        <v>0</v>
      </c>
      <c r="G18" s="140">
        <v>1</v>
      </c>
      <c r="H18" s="140">
        <v>1</v>
      </c>
      <c r="I18" s="140">
        <v>1</v>
      </c>
      <c r="J18" s="138" t="s">
        <v>121</v>
      </c>
      <c r="K18" s="145">
        <v>0</v>
      </c>
      <c r="L18" s="145">
        <v>0</v>
      </c>
      <c r="M18" s="144">
        <v>355320</v>
      </c>
      <c r="N18" s="144">
        <v>12000</v>
      </c>
      <c r="O18" s="144">
        <v>12000</v>
      </c>
      <c r="P18" s="144">
        <f t="shared" si="0"/>
        <v>355320</v>
      </c>
      <c r="Q18" s="144">
        <f t="shared" si="1"/>
        <v>367320</v>
      </c>
      <c r="R18" s="144">
        <f t="shared" si="1"/>
        <v>379320</v>
      </c>
      <c r="S18" s="146" t="s">
        <v>237</v>
      </c>
    </row>
    <row r="19" spans="1:19" ht="22.5">
      <c r="A19" s="138" t="s">
        <v>90</v>
      </c>
      <c r="B19" s="139" t="s">
        <v>321</v>
      </c>
      <c r="C19" s="138" t="s">
        <v>320</v>
      </c>
      <c r="D19" s="140">
        <v>1</v>
      </c>
      <c r="E19" s="140" t="s">
        <v>114</v>
      </c>
      <c r="F19" s="145">
        <v>0</v>
      </c>
      <c r="G19" s="140">
        <v>1</v>
      </c>
      <c r="H19" s="140">
        <v>1</v>
      </c>
      <c r="I19" s="140">
        <v>1</v>
      </c>
      <c r="J19" s="138" t="s">
        <v>121</v>
      </c>
      <c r="K19" s="145">
        <v>0</v>
      </c>
      <c r="L19" s="145">
        <v>0</v>
      </c>
      <c r="M19" s="144">
        <v>355320</v>
      </c>
      <c r="N19" s="144">
        <v>12000</v>
      </c>
      <c r="O19" s="144">
        <v>12000</v>
      </c>
      <c r="P19" s="144">
        <f t="shared" si="0"/>
        <v>355320</v>
      </c>
      <c r="Q19" s="144">
        <f>P19+N19</f>
        <v>367320</v>
      </c>
      <c r="R19" s="144">
        <f>Q19+O19</f>
        <v>379320</v>
      </c>
      <c r="S19" s="146" t="s">
        <v>237</v>
      </c>
    </row>
    <row r="20" spans="1:19" ht="22.5">
      <c r="A20" s="138" t="s">
        <v>251</v>
      </c>
      <c r="B20" s="147" t="s">
        <v>241</v>
      </c>
      <c r="C20" s="138" t="s">
        <v>110</v>
      </c>
      <c r="D20" s="140">
        <v>1</v>
      </c>
      <c r="E20" s="140">
        <v>1</v>
      </c>
      <c r="F20" s="144">
        <v>318000</v>
      </c>
      <c r="G20" s="140">
        <v>1</v>
      </c>
      <c r="H20" s="140">
        <v>1</v>
      </c>
      <c r="I20" s="140">
        <v>1</v>
      </c>
      <c r="J20" s="145">
        <v>0</v>
      </c>
      <c r="K20" s="145">
        <v>0</v>
      </c>
      <c r="L20" s="145">
        <v>0</v>
      </c>
      <c r="M20" s="144">
        <v>11160</v>
      </c>
      <c r="N20" s="144">
        <v>10920</v>
      </c>
      <c r="O20" s="144">
        <v>11160</v>
      </c>
      <c r="P20" s="144">
        <f t="shared" si="0"/>
        <v>329160</v>
      </c>
      <c r="Q20" s="144">
        <f>P20+N20</f>
        <v>340080</v>
      </c>
      <c r="R20" s="144">
        <f t="shared" si="1"/>
        <v>351240</v>
      </c>
      <c r="S20" s="146" t="s">
        <v>266</v>
      </c>
    </row>
    <row r="21" spans="1:19" s="152" customFormat="1" ht="22.5">
      <c r="A21" s="148"/>
      <c r="B21" s="143" t="s">
        <v>111</v>
      </c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150"/>
      <c r="P21" s="150"/>
      <c r="Q21" s="150"/>
      <c r="R21" s="150"/>
      <c r="S21" s="151"/>
    </row>
    <row r="22" spans="1:19" ht="22.5">
      <c r="A22" s="138" t="s">
        <v>236</v>
      </c>
      <c r="B22" s="139" t="s">
        <v>274</v>
      </c>
      <c r="C22" s="138" t="s">
        <v>275</v>
      </c>
      <c r="D22" s="140">
        <v>1</v>
      </c>
      <c r="E22" s="140">
        <v>1</v>
      </c>
      <c r="F22" s="144">
        <v>117360</v>
      </c>
      <c r="G22" s="140">
        <v>1</v>
      </c>
      <c r="H22" s="140">
        <v>1</v>
      </c>
      <c r="I22" s="140">
        <v>1</v>
      </c>
      <c r="J22" s="145">
        <v>0</v>
      </c>
      <c r="K22" s="145">
        <v>0</v>
      </c>
      <c r="L22" s="145">
        <v>0</v>
      </c>
      <c r="M22" s="144">
        <v>4800</v>
      </c>
      <c r="N22" s="144">
        <v>4920</v>
      </c>
      <c r="O22" s="144">
        <v>5160</v>
      </c>
      <c r="P22" s="144">
        <f>F22+M22</f>
        <v>122160</v>
      </c>
      <c r="Q22" s="144">
        <f>P22+N22</f>
        <v>127080</v>
      </c>
      <c r="R22" s="144">
        <f>Q22+O22</f>
        <v>132240</v>
      </c>
      <c r="S22" s="146" t="s">
        <v>267</v>
      </c>
    </row>
    <row r="23" spans="1:19" ht="22.5">
      <c r="A23" s="138" t="s">
        <v>242</v>
      </c>
      <c r="B23" s="139" t="s">
        <v>240</v>
      </c>
      <c r="C23" s="138" t="s">
        <v>173</v>
      </c>
      <c r="D23" s="140">
        <v>1</v>
      </c>
      <c r="E23" s="140" t="s">
        <v>114</v>
      </c>
      <c r="F23" s="145">
        <v>0</v>
      </c>
      <c r="G23" s="140">
        <v>1</v>
      </c>
      <c r="H23" s="140">
        <v>1</v>
      </c>
      <c r="I23" s="140">
        <v>1</v>
      </c>
      <c r="J23" s="138" t="s">
        <v>121</v>
      </c>
      <c r="K23" s="145">
        <v>0</v>
      </c>
      <c r="L23" s="145">
        <v>0</v>
      </c>
      <c r="M23" s="144">
        <v>138000</v>
      </c>
      <c r="N23" s="144">
        <v>5520</v>
      </c>
      <c r="O23" s="144">
        <v>5760</v>
      </c>
      <c r="P23" s="144">
        <f>F23+M23</f>
        <v>138000</v>
      </c>
      <c r="Q23" s="144">
        <f>P23+N23</f>
        <v>143520</v>
      </c>
      <c r="R23" s="144">
        <f>Q23+O23</f>
        <v>149280</v>
      </c>
      <c r="S23" s="141" t="s">
        <v>237</v>
      </c>
    </row>
    <row r="24" spans="1:19" ht="22.5">
      <c r="A24" s="138"/>
      <c r="B24" s="143" t="s">
        <v>113</v>
      </c>
      <c r="C24" s="138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4"/>
      <c r="O24" s="144"/>
      <c r="P24" s="144"/>
      <c r="Q24" s="144"/>
      <c r="R24" s="144"/>
      <c r="S24" s="141"/>
    </row>
    <row r="25" spans="1:19" ht="22.5">
      <c r="A25" s="138" t="s">
        <v>243</v>
      </c>
      <c r="B25" s="139" t="s">
        <v>212</v>
      </c>
      <c r="C25" s="138" t="s">
        <v>114</v>
      </c>
      <c r="D25" s="140">
        <v>1</v>
      </c>
      <c r="E25" s="140">
        <v>1</v>
      </c>
      <c r="F25" s="144">
        <v>108000</v>
      </c>
      <c r="G25" s="140">
        <v>1</v>
      </c>
      <c r="H25" s="140">
        <v>1</v>
      </c>
      <c r="I25" s="140">
        <v>1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4">
        <v>108000</v>
      </c>
      <c r="Q25" s="144">
        <v>108000</v>
      </c>
      <c r="R25" s="144">
        <v>108000</v>
      </c>
      <c r="S25" s="146" t="s">
        <v>273</v>
      </c>
    </row>
    <row r="26" spans="1:19" ht="22.5">
      <c r="A26" s="138" t="s">
        <v>244</v>
      </c>
      <c r="B26" s="139" t="s">
        <v>38</v>
      </c>
      <c r="C26" s="138" t="s">
        <v>114</v>
      </c>
      <c r="D26" s="140">
        <v>5</v>
      </c>
      <c r="E26" s="140">
        <v>5</v>
      </c>
      <c r="F26" s="144">
        <v>540000</v>
      </c>
      <c r="G26" s="140">
        <v>5</v>
      </c>
      <c r="H26" s="140">
        <v>5</v>
      </c>
      <c r="I26" s="140">
        <v>5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4">
        <v>540000</v>
      </c>
      <c r="Q26" s="144">
        <v>540000</v>
      </c>
      <c r="R26" s="144">
        <v>540000</v>
      </c>
      <c r="S26" s="146" t="s">
        <v>273</v>
      </c>
    </row>
    <row r="27" spans="1:19" ht="22.5">
      <c r="A27" s="138" t="s">
        <v>245</v>
      </c>
      <c r="B27" s="139" t="s">
        <v>213</v>
      </c>
      <c r="C27" s="138" t="s">
        <v>114</v>
      </c>
      <c r="D27" s="140">
        <v>1</v>
      </c>
      <c r="E27" s="140">
        <v>1</v>
      </c>
      <c r="F27" s="144">
        <v>108000</v>
      </c>
      <c r="G27" s="140">
        <v>1</v>
      </c>
      <c r="H27" s="140">
        <v>1</v>
      </c>
      <c r="I27" s="140">
        <v>1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4">
        <v>108000</v>
      </c>
      <c r="Q27" s="144">
        <v>108000</v>
      </c>
      <c r="R27" s="144">
        <v>108000</v>
      </c>
      <c r="S27" s="146" t="s">
        <v>273</v>
      </c>
    </row>
    <row r="28" spans="1:19" ht="22.5">
      <c r="A28" s="138" t="s">
        <v>246</v>
      </c>
      <c r="B28" s="139" t="s">
        <v>214</v>
      </c>
      <c r="C28" s="138" t="s">
        <v>114</v>
      </c>
      <c r="D28" s="140">
        <v>1</v>
      </c>
      <c r="E28" s="140">
        <v>1</v>
      </c>
      <c r="F28" s="144">
        <v>108000</v>
      </c>
      <c r="G28" s="140">
        <v>1</v>
      </c>
      <c r="H28" s="140">
        <v>1</v>
      </c>
      <c r="I28" s="140">
        <v>1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4">
        <v>108000</v>
      </c>
      <c r="Q28" s="144">
        <v>108000</v>
      </c>
      <c r="R28" s="144">
        <v>108000</v>
      </c>
      <c r="S28" s="146" t="s">
        <v>273</v>
      </c>
    </row>
    <row r="29" spans="1:19" ht="22.5">
      <c r="A29" s="153" t="s">
        <v>247</v>
      </c>
      <c r="B29" s="154" t="s">
        <v>215</v>
      </c>
      <c r="C29" s="153" t="s">
        <v>114</v>
      </c>
      <c r="D29" s="155">
        <v>1</v>
      </c>
      <c r="E29" s="155">
        <v>1</v>
      </c>
      <c r="F29" s="156">
        <v>108000</v>
      </c>
      <c r="G29" s="155">
        <v>1</v>
      </c>
      <c r="H29" s="155">
        <v>1</v>
      </c>
      <c r="I29" s="155">
        <v>1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6">
        <v>108000</v>
      </c>
      <c r="Q29" s="156">
        <v>108000</v>
      </c>
      <c r="R29" s="156">
        <v>108000</v>
      </c>
      <c r="S29" s="158" t="s">
        <v>273</v>
      </c>
    </row>
    <row r="30" spans="1:19" ht="21" customHeight="1">
      <c r="A30" s="159" t="s">
        <v>182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</row>
    <row r="31" spans="1:19" s="106" customFormat="1" ht="20.25" customHeight="1">
      <c r="A31" s="92" t="s">
        <v>4</v>
      </c>
      <c r="B31" s="93" t="s">
        <v>5</v>
      </c>
      <c r="C31" s="94" t="s">
        <v>6</v>
      </c>
      <c r="D31" s="95" t="s">
        <v>31</v>
      </c>
      <c r="E31" s="96" t="s">
        <v>9</v>
      </c>
      <c r="F31" s="96"/>
      <c r="G31" s="97" t="s">
        <v>11</v>
      </c>
      <c r="H31" s="98"/>
      <c r="I31" s="99"/>
      <c r="J31" s="100" t="s">
        <v>14</v>
      </c>
      <c r="K31" s="101"/>
      <c r="L31" s="102"/>
      <c r="M31" s="103" t="s">
        <v>16</v>
      </c>
      <c r="N31" s="104"/>
      <c r="O31" s="104"/>
      <c r="P31" s="103" t="s">
        <v>108</v>
      </c>
      <c r="Q31" s="104"/>
      <c r="R31" s="104"/>
      <c r="S31" s="105" t="s">
        <v>15</v>
      </c>
    </row>
    <row r="32" spans="1:19" s="106" customFormat="1" ht="20.25" customHeight="1">
      <c r="A32" s="107"/>
      <c r="B32" s="108"/>
      <c r="C32" s="109"/>
      <c r="D32" s="110"/>
      <c r="E32" s="96"/>
      <c r="F32" s="96"/>
      <c r="G32" s="111" t="s">
        <v>12</v>
      </c>
      <c r="H32" s="112"/>
      <c r="I32" s="113"/>
      <c r="J32" s="114" t="s">
        <v>104</v>
      </c>
      <c r="K32" s="115"/>
      <c r="L32" s="116"/>
      <c r="M32" s="117"/>
      <c r="N32" s="118"/>
      <c r="O32" s="118"/>
      <c r="P32" s="117"/>
      <c r="Q32" s="118"/>
      <c r="R32" s="118"/>
      <c r="S32" s="119"/>
    </row>
    <row r="33" spans="1:19" s="106" customFormat="1" ht="18">
      <c r="A33" s="107"/>
      <c r="B33" s="108"/>
      <c r="C33" s="109"/>
      <c r="D33" s="110"/>
      <c r="E33" s="96"/>
      <c r="F33" s="96"/>
      <c r="G33" s="120" t="s">
        <v>13</v>
      </c>
      <c r="H33" s="121"/>
      <c r="I33" s="122"/>
      <c r="J33" s="123"/>
      <c r="K33" s="124"/>
      <c r="L33" s="125"/>
      <c r="M33" s="126"/>
      <c r="N33" s="127"/>
      <c r="O33" s="127"/>
      <c r="P33" s="126"/>
      <c r="Q33" s="127"/>
      <c r="R33" s="127"/>
      <c r="S33" s="119"/>
    </row>
    <row r="34" spans="1:19" s="106" customFormat="1" ht="15" customHeight="1">
      <c r="A34" s="107"/>
      <c r="B34" s="108"/>
      <c r="C34" s="109"/>
      <c r="D34" s="110"/>
      <c r="E34" s="93" t="s">
        <v>105</v>
      </c>
      <c r="F34" s="128" t="s">
        <v>106</v>
      </c>
      <c r="G34" s="92" t="s">
        <v>233</v>
      </c>
      <c r="H34" s="92" t="s">
        <v>234</v>
      </c>
      <c r="I34" s="92" t="s">
        <v>235</v>
      </c>
      <c r="J34" s="92" t="s">
        <v>233</v>
      </c>
      <c r="K34" s="92" t="s">
        <v>234</v>
      </c>
      <c r="L34" s="92" t="s">
        <v>235</v>
      </c>
      <c r="M34" s="92" t="s">
        <v>233</v>
      </c>
      <c r="N34" s="92" t="s">
        <v>234</v>
      </c>
      <c r="O34" s="92" t="s">
        <v>235</v>
      </c>
      <c r="P34" s="92" t="s">
        <v>233</v>
      </c>
      <c r="Q34" s="92" t="s">
        <v>234</v>
      </c>
      <c r="R34" s="92" t="s">
        <v>235</v>
      </c>
      <c r="S34" s="119"/>
    </row>
    <row r="35" spans="1:19" s="106" customFormat="1" ht="18">
      <c r="A35" s="107"/>
      <c r="B35" s="108"/>
      <c r="C35" s="109"/>
      <c r="D35" s="110"/>
      <c r="E35" s="129"/>
      <c r="F35" s="130" t="s"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19"/>
    </row>
    <row r="36" spans="1:19" s="152" customFormat="1" ht="22.5">
      <c r="A36" s="148"/>
      <c r="B36" s="143" t="s">
        <v>115</v>
      </c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50"/>
      <c r="N36" s="150"/>
      <c r="O36" s="150"/>
      <c r="P36" s="150"/>
      <c r="Q36" s="160"/>
      <c r="R36" s="150"/>
      <c r="S36" s="151"/>
    </row>
    <row r="37" spans="1:19" ht="22.5">
      <c r="A37" s="138" t="s">
        <v>180</v>
      </c>
      <c r="B37" s="139" t="s">
        <v>30</v>
      </c>
      <c r="C37" s="138" t="s">
        <v>276</v>
      </c>
      <c r="D37" s="140">
        <v>2</v>
      </c>
      <c r="E37" s="140">
        <v>2</v>
      </c>
      <c r="F37" s="140"/>
      <c r="G37" s="140">
        <v>2</v>
      </c>
      <c r="H37" s="140">
        <v>2</v>
      </c>
      <c r="I37" s="140">
        <v>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1" t="s">
        <v>116</v>
      </c>
    </row>
    <row r="38" spans="1:19" ht="22.5">
      <c r="A38" s="138" t="s">
        <v>181</v>
      </c>
      <c r="B38" s="139" t="s">
        <v>117</v>
      </c>
      <c r="C38" s="138" t="s">
        <v>118</v>
      </c>
      <c r="D38" s="140">
        <v>1</v>
      </c>
      <c r="E38" s="140">
        <v>1</v>
      </c>
      <c r="F38" s="161">
        <v>25920</v>
      </c>
      <c r="G38" s="140">
        <v>1</v>
      </c>
      <c r="H38" s="140">
        <v>1</v>
      </c>
      <c r="I38" s="140">
        <v>1</v>
      </c>
      <c r="J38" s="145">
        <v>0</v>
      </c>
      <c r="K38" s="145">
        <v>0</v>
      </c>
      <c r="L38" s="145" t="s">
        <v>114</v>
      </c>
      <c r="M38" s="145">
        <v>5640</v>
      </c>
      <c r="N38" s="145">
        <v>5880</v>
      </c>
      <c r="O38" s="145">
        <v>6120</v>
      </c>
      <c r="P38" s="144">
        <f>F38+M38</f>
        <v>31560</v>
      </c>
      <c r="Q38" s="144">
        <f aca="true" t="shared" si="2" ref="Q38:R40">P38+N38</f>
        <v>37440</v>
      </c>
      <c r="R38" s="144">
        <f t="shared" si="2"/>
        <v>43560</v>
      </c>
      <c r="S38" s="141" t="s">
        <v>238</v>
      </c>
    </row>
    <row r="39" spans="1:19" ht="22.5">
      <c r="A39" s="138" t="s">
        <v>252</v>
      </c>
      <c r="B39" s="139" t="s">
        <v>117</v>
      </c>
      <c r="C39" s="138" t="s">
        <v>118</v>
      </c>
      <c r="D39" s="140">
        <v>1</v>
      </c>
      <c r="E39" s="140">
        <v>1</v>
      </c>
      <c r="F39" s="161">
        <v>36840</v>
      </c>
      <c r="G39" s="144">
        <v>1</v>
      </c>
      <c r="H39" s="144">
        <v>1</v>
      </c>
      <c r="I39" s="144">
        <v>1</v>
      </c>
      <c r="J39" s="145">
        <v>0</v>
      </c>
      <c r="K39" s="145">
        <v>0</v>
      </c>
      <c r="L39" s="145" t="s">
        <v>114</v>
      </c>
      <c r="M39" s="145">
        <v>6000</v>
      </c>
      <c r="N39" s="145">
        <v>6240</v>
      </c>
      <c r="O39" s="145">
        <v>6480</v>
      </c>
      <c r="P39" s="144">
        <f>F39+M39</f>
        <v>42840</v>
      </c>
      <c r="Q39" s="144">
        <f t="shared" si="2"/>
        <v>49080</v>
      </c>
      <c r="R39" s="144">
        <f t="shared" si="2"/>
        <v>55560</v>
      </c>
      <c r="S39" s="141" t="s">
        <v>238</v>
      </c>
    </row>
    <row r="40" spans="1:19" ht="22.5">
      <c r="A40" s="138" t="s">
        <v>253</v>
      </c>
      <c r="B40" s="139" t="s">
        <v>117</v>
      </c>
      <c r="C40" s="138" t="s">
        <v>118</v>
      </c>
      <c r="D40" s="140">
        <v>1</v>
      </c>
      <c r="E40" s="140">
        <v>1</v>
      </c>
      <c r="F40" s="161">
        <v>30960</v>
      </c>
      <c r="G40" s="144">
        <v>1</v>
      </c>
      <c r="H40" s="144">
        <v>1</v>
      </c>
      <c r="I40" s="144">
        <v>1</v>
      </c>
      <c r="J40" s="145">
        <v>0</v>
      </c>
      <c r="K40" s="145">
        <v>0</v>
      </c>
      <c r="L40" s="145" t="s">
        <v>114</v>
      </c>
      <c r="M40" s="145">
        <v>5760</v>
      </c>
      <c r="N40" s="145">
        <v>6000</v>
      </c>
      <c r="O40" s="145">
        <v>6240</v>
      </c>
      <c r="P40" s="144">
        <f>F40+M40</f>
        <v>36720</v>
      </c>
      <c r="Q40" s="144">
        <f t="shared" si="2"/>
        <v>42720</v>
      </c>
      <c r="R40" s="144">
        <f t="shared" si="2"/>
        <v>48960</v>
      </c>
      <c r="S40" s="141" t="s">
        <v>238</v>
      </c>
    </row>
    <row r="41" spans="1:19" ht="22.5">
      <c r="A41" s="138"/>
      <c r="B41" s="142" t="s">
        <v>281</v>
      </c>
      <c r="C41" s="138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41"/>
      <c r="P41" s="141"/>
      <c r="Q41" s="141"/>
      <c r="R41" s="141"/>
      <c r="S41" s="141"/>
    </row>
    <row r="42" spans="1:19" ht="22.5">
      <c r="A42" s="138"/>
      <c r="B42" s="143" t="s">
        <v>35</v>
      </c>
      <c r="C42" s="138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1"/>
      <c r="O42" s="141"/>
      <c r="P42" s="141"/>
      <c r="Q42" s="141"/>
      <c r="R42" s="141"/>
      <c r="S42" s="141"/>
    </row>
    <row r="43" spans="1:19" ht="22.5">
      <c r="A43" s="138" t="s">
        <v>254</v>
      </c>
      <c r="B43" s="139" t="s">
        <v>53</v>
      </c>
      <c r="C43" s="138" t="s">
        <v>23</v>
      </c>
      <c r="D43" s="140">
        <v>1</v>
      </c>
      <c r="E43" s="140">
        <v>1</v>
      </c>
      <c r="F43" s="144">
        <v>308040</v>
      </c>
      <c r="G43" s="140">
        <v>1</v>
      </c>
      <c r="H43" s="140">
        <v>1</v>
      </c>
      <c r="I43" s="140">
        <v>1</v>
      </c>
      <c r="J43" s="145">
        <v>0</v>
      </c>
      <c r="K43" s="145">
        <v>0</v>
      </c>
      <c r="L43" s="145">
        <v>0</v>
      </c>
      <c r="M43" s="144">
        <v>10920</v>
      </c>
      <c r="N43" s="144">
        <v>11160</v>
      </c>
      <c r="O43" s="144">
        <v>11520</v>
      </c>
      <c r="P43" s="144">
        <f>F43+M43</f>
        <v>318960</v>
      </c>
      <c r="Q43" s="144">
        <f>P43+N43</f>
        <v>330120</v>
      </c>
      <c r="R43" s="144">
        <f>Q43+O43</f>
        <v>341640</v>
      </c>
      <c r="S43" s="146" t="s">
        <v>262</v>
      </c>
    </row>
    <row r="44" spans="1:19" ht="22.5">
      <c r="A44" s="138"/>
      <c r="B44" s="139" t="s">
        <v>54</v>
      </c>
      <c r="C44" s="138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1"/>
      <c r="O44" s="141"/>
      <c r="P44" s="141"/>
      <c r="Q44" s="141"/>
      <c r="R44" s="144"/>
      <c r="S44" s="141"/>
    </row>
    <row r="45" spans="1:19" ht="22.5">
      <c r="A45" s="138" t="s">
        <v>255</v>
      </c>
      <c r="B45" s="139" t="s">
        <v>119</v>
      </c>
      <c r="C45" s="138" t="s">
        <v>109</v>
      </c>
      <c r="D45" s="140">
        <v>1</v>
      </c>
      <c r="E45" s="140">
        <v>1</v>
      </c>
      <c r="F45" s="140">
        <v>254880</v>
      </c>
      <c r="G45" s="140">
        <v>1</v>
      </c>
      <c r="H45" s="140">
        <v>1</v>
      </c>
      <c r="I45" s="140">
        <v>1</v>
      </c>
      <c r="J45" s="145">
        <v>0</v>
      </c>
      <c r="K45" s="145">
        <v>0</v>
      </c>
      <c r="L45" s="145">
        <v>0</v>
      </c>
      <c r="M45" s="144">
        <v>11160</v>
      </c>
      <c r="N45" s="144">
        <v>10920</v>
      </c>
      <c r="O45" s="144">
        <v>11160</v>
      </c>
      <c r="P45" s="144">
        <f>F45+M45</f>
        <v>266040</v>
      </c>
      <c r="Q45" s="144">
        <f>P45+N45</f>
        <v>276960</v>
      </c>
      <c r="R45" s="144">
        <f>Q45+O45</f>
        <v>288120</v>
      </c>
      <c r="S45" s="146" t="s">
        <v>269</v>
      </c>
    </row>
    <row r="46" spans="1:19" ht="22.5">
      <c r="A46" s="138" t="s">
        <v>182</v>
      </c>
      <c r="B46" s="139" t="s">
        <v>55</v>
      </c>
      <c r="C46" s="138" t="s">
        <v>120</v>
      </c>
      <c r="D46" s="140">
        <v>1</v>
      </c>
      <c r="E46" s="145">
        <v>0</v>
      </c>
      <c r="F46" s="144">
        <v>297900</v>
      </c>
      <c r="G46" s="140">
        <v>1</v>
      </c>
      <c r="H46" s="140">
        <v>1</v>
      </c>
      <c r="I46" s="140">
        <v>1</v>
      </c>
      <c r="J46" s="138" t="s">
        <v>114</v>
      </c>
      <c r="K46" s="145">
        <v>0</v>
      </c>
      <c r="L46" s="145">
        <v>0</v>
      </c>
      <c r="M46" s="144">
        <v>9720</v>
      </c>
      <c r="N46" s="144">
        <v>9720</v>
      </c>
      <c r="O46" s="144">
        <v>9720</v>
      </c>
      <c r="P46" s="144">
        <f>F46+M46</f>
        <v>307620</v>
      </c>
      <c r="Q46" s="144">
        <f>P46+N46</f>
        <v>317340</v>
      </c>
      <c r="R46" s="144">
        <f>Q46+O46</f>
        <v>327060</v>
      </c>
      <c r="S46" s="162" t="s">
        <v>259</v>
      </c>
    </row>
    <row r="47" spans="1:19" ht="22.5">
      <c r="A47" s="138"/>
      <c r="B47" s="143" t="s">
        <v>122</v>
      </c>
      <c r="C47" s="138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4"/>
      <c r="O47" s="144"/>
      <c r="P47" s="144"/>
      <c r="Q47" s="144"/>
      <c r="R47" s="144"/>
      <c r="S47" s="141"/>
    </row>
    <row r="48" spans="1:19" ht="22.5">
      <c r="A48" s="138" t="s">
        <v>183</v>
      </c>
      <c r="B48" s="163" t="s">
        <v>123</v>
      </c>
      <c r="C48" s="138" t="s">
        <v>173</v>
      </c>
      <c r="D48" s="140">
        <v>1</v>
      </c>
      <c r="E48" s="140">
        <v>1</v>
      </c>
      <c r="F48" s="144">
        <v>165120</v>
      </c>
      <c r="G48" s="140">
        <v>1</v>
      </c>
      <c r="H48" s="140">
        <v>1</v>
      </c>
      <c r="I48" s="140">
        <v>1</v>
      </c>
      <c r="J48" s="145">
        <v>0</v>
      </c>
      <c r="K48" s="145">
        <v>0</v>
      </c>
      <c r="L48" s="145">
        <v>0</v>
      </c>
      <c r="M48" s="144">
        <v>6600</v>
      </c>
      <c r="N48" s="144">
        <v>6480</v>
      </c>
      <c r="O48" s="144">
        <v>7080</v>
      </c>
      <c r="P48" s="144">
        <f>F48+M48</f>
        <v>171720</v>
      </c>
      <c r="Q48" s="144">
        <f>P48+N48</f>
        <v>178200</v>
      </c>
      <c r="R48" s="144">
        <f>Q48+O48</f>
        <v>185280</v>
      </c>
      <c r="S48" s="146" t="s">
        <v>270</v>
      </c>
    </row>
    <row r="49" spans="1:19" ht="22.5">
      <c r="A49" s="138"/>
      <c r="B49" s="143" t="s">
        <v>111</v>
      </c>
      <c r="C49" s="138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4"/>
      <c r="O49" s="144"/>
      <c r="P49" s="144"/>
      <c r="Q49" s="144"/>
      <c r="R49" s="144"/>
      <c r="S49" s="141"/>
    </row>
    <row r="50" spans="1:19" ht="22.5">
      <c r="A50" s="138" t="s">
        <v>256</v>
      </c>
      <c r="B50" s="139" t="s">
        <v>124</v>
      </c>
      <c r="C50" s="138" t="s">
        <v>118</v>
      </c>
      <c r="D50" s="140">
        <v>1</v>
      </c>
      <c r="E50" s="140">
        <v>1</v>
      </c>
      <c r="F50" s="144">
        <v>152520</v>
      </c>
      <c r="G50" s="140">
        <v>1</v>
      </c>
      <c r="H50" s="140">
        <v>1</v>
      </c>
      <c r="I50" s="140">
        <v>1</v>
      </c>
      <c r="J50" s="145">
        <v>0</v>
      </c>
      <c r="K50" s="145">
        <v>0</v>
      </c>
      <c r="L50" s="145">
        <v>0</v>
      </c>
      <c r="M50" s="144">
        <v>6120</v>
      </c>
      <c r="N50" s="144">
        <v>6360</v>
      </c>
      <c r="O50" s="144">
        <v>6600</v>
      </c>
      <c r="P50" s="144">
        <f>F50+M50</f>
        <v>158640</v>
      </c>
      <c r="Q50" s="144">
        <f>P50+N50</f>
        <v>165000</v>
      </c>
      <c r="R50" s="144">
        <f>Q50+O50</f>
        <v>171600</v>
      </c>
      <c r="S50" s="146" t="s">
        <v>271</v>
      </c>
    </row>
    <row r="51" spans="1:19" ht="22.5">
      <c r="A51" s="138"/>
      <c r="B51" s="142" t="s">
        <v>282</v>
      </c>
      <c r="C51" s="138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4"/>
      <c r="O51" s="144"/>
      <c r="P51" s="144"/>
      <c r="Q51" s="144"/>
      <c r="R51" s="144"/>
      <c r="S51" s="141"/>
    </row>
    <row r="52" spans="1:19" ht="22.5">
      <c r="A52" s="138"/>
      <c r="B52" s="143" t="s">
        <v>35</v>
      </c>
      <c r="C52" s="138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4"/>
      <c r="O52" s="144"/>
      <c r="P52" s="144"/>
      <c r="Q52" s="144"/>
      <c r="R52" s="144"/>
      <c r="S52" s="141"/>
    </row>
    <row r="53" spans="1:19" ht="22.5">
      <c r="A53" s="138" t="s">
        <v>257</v>
      </c>
      <c r="B53" s="139" t="s">
        <v>63</v>
      </c>
      <c r="C53" s="138" t="s">
        <v>23</v>
      </c>
      <c r="D53" s="140">
        <v>1</v>
      </c>
      <c r="E53" s="140">
        <v>1</v>
      </c>
      <c r="F53" s="144">
        <v>418080</v>
      </c>
      <c r="G53" s="140">
        <v>1</v>
      </c>
      <c r="H53" s="140">
        <v>1</v>
      </c>
      <c r="I53" s="140">
        <v>1</v>
      </c>
      <c r="J53" s="145">
        <v>0</v>
      </c>
      <c r="K53" s="145">
        <v>0</v>
      </c>
      <c r="L53" s="145">
        <v>0</v>
      </c>
      <c r="M53" s="144">
        <v>13320</v>
      </c>
      <c r="N53" s="144">
        <v>13320</v>
      </c>
      <c r="O53" s="144">
        <v>13440</v>
      </c>
      <c r="P53" s="144">
        <f>F53+M53</f>
        <v>431400</v>
      </c>
      <c r="Q53" s="144">
        <f>P53+N53</f>
        <v>444720</v>
      </c>
      <c r="R53" s="144">
        <f>Q53+O53</f>
        <v>458160</v>
      </c>
      <c r="S53" s="146" t="s">
        <v>261</v>
      </c>
    </row>
    <row r="54" spans="1:19" ht="22.5">
      <c r="A54" s="164"/>
      <c r="B54" s="165" t="s">
        <v>64</v>
      </c>
      <c r="C54" s="164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7"/>
      <c r="O54" s="167"/>
      <c r="P54" s="167"/>
      <c r="Q54" s="167"/>
      <c r="R54" s="167"/>
      <c r="S54" s="168"/>
    </row>
    <row r="55" spans="1:19" ht="22.5">
      <c r="A55" s="169"/>
      <c r="B55" s="170"/>
      <c r="C55" s="169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2"/>
      <c r="O55" s="172"/>
      <c r="P55" s="172"/>
      <c r="Q55" s="172"/>
      <c r="R55" s="172"/>
      <c r="S55" s="173"/>
    </row>
    <row r="56" spans="1:18" ht="22.5">
      <c r="A56" s="81"/>
      <c r="G56" s="82"/>
      <c r="H56" s="82"/>
      <c r="I56" s="82"/>
      <c r="J56" s="82"/>
      <c r="K56" s="82"/>
      <c r="L56" s="82"/>
      <c r="M56" s="82"/>
      <c r="N56" s="83"/>
      <c r="O56" s="83"/>
      <c r="P56" s="83"/>
      <c r="Q56" s="83"/>
      <c r="R56" s="83"/>
    </row>
    <row r="57" spans="1:18" ht="22.5">
      <c r="A57" s="81"/>
      <c r="G57" s="82"/>
      <c r="H57" s="82"/>
      <c r="I57" s="82"/>
      <c r="J57" s="82"/>
      <c r="K57" s="82"/>
      <c r="L57" s="82"/>
      <c r="M57" s="82"/>
      <c r="N57" s="83"/>
      <c r="O57" s="83"/>
      <c r="P57" s="83"/>
      <c r="Q57" s="83"/>
      <c r="R57" s="83"/>
    </row>
    <row r="58" spans="1:18" ht="22.5">
      <c r="A58" s="81"/>
      <c r="G58" s="82"/>
      <c r="H58" s="82"/>
      <c r="I58" s="82"/>
      <c r="J58" s="82"/>
      <c r="K58" s="82"/>
      <c r="L58" s="82"/>
      <c r="M58" s="82"/>
      <c r="N58" s="83"/>
      <c r="O58" s="83"/>
      <c r="P58" s="83"/>
      <c r="Q58" s="83"/>
      <c r="R58" s="83"/>
    </row>
    <row r="59" spans="1:19" ht="21" customHeight="1">
      <c r="A59" s="159" t="s">
        <v>183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</row>
    <row r="60" spans="1:19" s="106" customFormat="1" ht="20.25" customHeight="1">
      <c r="A60" s="92" t="s">
        <v>4</v>
      </c>
      <c r="B60" s="93" t="s">
        <v>5</v>
      </c>
      <c r="C60" s="94" t="s">
        <v>6</v>
      </c>
      <c r="D60" s="95" t="s">
        <v>31</v>
      </c>
      <c r="E60" s="96" t="s">
        <v>9</v>
      </c>
      <c r="F60" s="96"/>
      <c r="G60" s="97" t="s">
        <v>11</v>
      </c>
      <c r="H60" s="98"/>
      <c r="I60" s="99"/>
      <c r="J60" s="100" t="s">
        <v>14</v>
      </c>
      <c r="K60" s="101"/>
      <c r="L60" s="102"/>
      <c r="M60" s="103" t="s">
        <v>16</v>
      </c>
      <c r="N60" s="104"/>
      <c r="O60" s="104"/>
      <c r="P60" s="103" t="s">
        <v>108</v>
      </c>
      <c r="Q60" s="104"/>
      <c r="R60" s="104"/>
      <c r="S60" s="105" t="s">
        <v>15</v>
      </c>
    </row>
    <row r="61" spans="1:19" s="106" customFormat="1" ht="20.25" customHeight="1">
      <c r="A61" s="107"/>
      <c r="B61" s="108"/>
      <c r="C61" s="109"/>
      <c r="D61" s="110"/>
      <c r="E61" s="96"/>
      <c r="F61" s="96"/>
      <c r="G61" s="111" t="s">
        <v>12</v>
      </c>
      <c r="H61" s="112"/>
      <c r="I61" s="113"/>
      <c r="J61" s="114" t="s">
        <v>104</v>
      </c>
      <c r="K61" s="115"/>
      <c r="L61" s="116"/>
      <c r="M61" s="117"/>
      <c r="N61" s="118"/>
      <c r="O61" s="118"/>
      <c r="P61" s="117"/>
      <c r="Q61" s="118"/>
      <c r="R61" s="118"/>
      <c r="S61" s="119"/>
    </row>
    <row r="62" spans="1:19" s="106" customFormat="1" ht="18">
      <c r="A62" s="107"/>
      <c r="B62" s="108"/>
      <c r="C62" s="109"/>
      <c r="D62" s="110"/>
      <c r="E62" s="96"/>
      <c r="F62" s="96"/>
      <c r="G62" s="120" t="s">
        <v>13</v>
      </c>
      <c r="H62" s="121"/>
      <c r="I62" s="122"/>
      <c r="J62" s="123"/>
      <c r="K62" s="124"/>
      <c r="L62" s="125"/>
      <c r="M62" s="126"/>
      <c r="N62" s="127"/>
      <c r="O62" s="127"/>
      <c r="P62" s="126"/>
      <c r="Q62" s="127"/>
      <c r="R62" s="127"/>
      <c r="S62" s="119"/>
    </row>
    <row r="63" spans="1:19" s="106" customFormat="1" ht="15" customHeight="1">
      <c r="A63" s="107"/>
      <c r="B63" s="108"/>
      <c r="C63" s="109"/>
      <c r="D63" s="110"/>
      <c r="E63" s="93" t="s">
        <v>105</v>
      </c>
      <c r="F63" s="128" t="s">
        <v>106</v>
      </c>
      <c r="G63" s="92" t="s">
        <v>233</v>
      </c>
      <c r="H63" s="92" t="s">
        <v>234</v>
      </c>
      <c r="I63" s="92" t="s">
        <v>235</v>
      </c>
      <c r="J63" s="92" t="s">
        <v>233</v>
      </c>
      <c r="K63" s="92" t="s">
        <v>234</v>
      </c>
      <c r="L63" s="92" t="s">
        <v>235</v>
      </c>
      <c r="M63" s="92" t="s">
        <v>233</v>
      </c>
      <c r="N63" s="92" t="s">
        <v>234</v>
      </c>
      <c r="O63" s="92" t="s">
        <v>235</v>
      </c>
      <c r="P63" s="92" t="s">
        <v>233</v>
      </c>
      <c r="Q63" s="92" t="s">
        <v>234</v>
      </c>
      <c r="R63" s="92" t="s">
        <v>235</v>
      </c>
      <c r="S63" s="119"/>
    </row>
    <row r="64" spans="1:19" s="106" customFormat="1" ht="18">
      <c r="A64" s="131"/>
      <c r="B64" s="129"/>
      <c r="C64" s="174"/>
      <c r="D64" s="175"/>
      <c r="E64" s="129"/>
      <c r="F64" s="130" t="s">
        <v>10</v>
      </c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76"/>
    </row>
    <row r="65" spans="1:19" ht="22.5">
      <c r="A65" s="138"/>
      <c r="B65" s="142" t="s">
        <v>279</v>
      </c>
      <c r="C65" s="138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4"/>
      <c r="O65" s="144"/>
      <c r="P65" s="144"/>
      <c r="Q65" s="144"/>
      <c r="R65" s="144"/>
      <c r="S65" s="141"/>
    </row>
    <row r="66" spans="1:19" ht="22.5">
      <c r="A66" s="177"/>
      <c r="B66" s="178" t="s">
        <v>111</v>
      </c>
      <c r="C66" s="177"/>
      <c r="D66" s="179"/>
      <c r="E66" s="179"/>
      <c r="F66" s="179"/>
      <c r="G66" s="180"/>
      <c r="H66" s="180"/>
      <c r="I66" s="180"/>
      <c r="J66" s="177"/>
      <c r="K66" s="177"/>
      <c r="L66" s="177"/>
      <c r="M66" s="177"/>
      <c r="N66" s="181"/>
      <c r="O66" s="181"/>
      <c r="P66" s="181"/>
      <c r="Q66" s="181"/>
      <c r="R66" s="180"/>
      <c r="S66" s="181"/>
    </row>
    <row r="67" spans="1:19" ht="22.5">
      <c r="A67" s="138" t="s">
        <v>258</v>
      </c>
      <c r="B67" s="139" t="s">
        <v>277</v>
      </c>
      <c r="C67" s="145" t="s">
        <v>118</v>
      </c>
      <c r="D67" s="140">
        <v>1</v>
      </c>
      <c r="E67" s="140">
        <v>1</v>
      </c>
      <c r="F67" s="144">
        <v>115080</v>
      </c>
      <c r="G67" s="140">
        <v>1</v>
      </c>
      <c r="H67" s="140">
        <v>1</v>
      </c>
      <c r="I67" s="140">
        <v>1</v>
      </c>
      <c r="J67" s="145">
        <v>0</v>
      </c>
      <c r="K67" s="145">
        <v>0</v>
      </c>
      <c r="L67" s="145">
        <v>0</v>
      </c>
      <c r="M67" s="144">
        <v>4680</v>
      </c>
      <c r="N67" s="144">
        <v>4800</v>
      </c>
      <c r="O67" s="144">
        <v>5040</v>
      </c>
      <c r="P67" s="144">
        <f>F67+M67</f>
        <v>119760</v>
      </c>
      <c r="Q67" s="144">
        <f>P67+N67</f>
        <v>124560</v>
      </c>
      <c r="R67" s="144">
        <f>Q67+O67</f>
        <v>129600</v>
      </c>
      <c r="S67" s="146" t="s">
        <v>272</v>
      </c>
    </row>
    <row r="68" spans="1:19" ht="22.5">
      <c r="A68" s="138" t="s">
        <v>322</v>
      </c>
      <c r="B68" s="139" t="s">
        <v>278</v>
      </c>
      <c r="C68" s="138" t="s">
        <v>173</v>
      </c>
      <c r="D68" s="140">
        <v>1</v>
      </c>
      <c r="E68" s="140" t="s">
        <v>114</v>
      </c>
      <c r="F68" s="145">
        <v>0</v>
      </c>
      <c r="G68" s="140">
        <v>1</v>
      </c>
      <c r="H68" s="140">
        <v>1</v>
      </c>
      <c r="I68" s="140">
        <v>1</v>
      </c>
      <c r="J68" s="138" t="s">
        <v>121</v>
      </c>
      <c r="K68" s="145">
        <v>0</v>
      </c>
      <c r="L68" s="145">
        <v>0</v>
      </c>
      <c r="M68" s="144">
        <v>138000</v>
      </c>
      <c r="N68" s="144">
        <v>5520</v>
      </c>
      <c r="O68" s="144">
        <v>5760</v>
      </c>
      <c r="P68" s="144">
        <f>F68+M68</f>
        <v>138000</v>
      </c>
      <c r="Q68" s="144">
        <f>P68+N68</f>
        <v>143520</v>
      </c>
      <c r="R68" s="144">
        <f>Q68+O68</f>
        <v>149280</v>
      </c>
      <c r="S68" s="141" t="s">
        <v>237</v>
      </c>
    </row>
    <row r="69" spans="1:19" ht="22.5">
      <c r="A69" s="182"/>
      <c r="B69" s="154"/>
      <c r="C69" s="153"/>
      <c r="D69" s="155"/>
      <c r="E69" s="155"/>
      <c r="F69" s="155"/>
      <c r="G69" s="156"/>
      <c r="H69" s="156"/>
      <c r="I69" s="156"/>
      <c r="J69" s="153"/>
      <c r="K69" s="153"/>
      <c r="L69" s="153"/>
      <c r="M69" s="153"/>
      <c r="N69" s="183"/>
      <c r="O69" s="183"/>
      <c r="P69" s="183"/>
      <c r="Q69" s="183"/>
      <c r="R69" s="183"/>
      <c r="S69" s="183"/>
    </row>
    <row r="70" spans="1:19" s="191" customFormat="1" ht="18.75">
      <c r="A70" s="185" t="s">
        <v>66</v>
      </c>
      <c r="B70" s="186" t="s">
        <v>3</v>
      </c>
      <c r="C70" s="187"/>
      <c r="D70" s="186">
        <v>33</v>
      </c>
      <c r="E70" s="186">
        <v>29</v>
      </c>
      <c r="F70" s="188">
        <f>SUM(F8:F69)</f>
        <v>5376900</v>
      </c>
      <c r="G70" s="188">
        <f>SUM(G8:G69)</f>
        <v>33</v>
      </c>
      <c r="H70" s="188">
        <f>SUM(H8:H69)</f>
        <v>33</v>
      </c>
      <c r="I70" s="188">
        <f>SUM(I8:I69)</f>
        <v>33</v>
      </c>
      <c r="J70" s="187" t="s">
        <v>338</v>
      </c>
      <c r="K70" s="189">
        <v>0</v>
      </c>
      <c r="L70" s="189">
        <v>0</v>
      </c>
      <c r="M70" s="188">
        <f aca="true" t="shared" si="3" ref="M70:R70">SUM(M8:M69)</f>
        <v>1156920</v>
      </c>
      <c r="N70" s="188">
        <f t="shared" si="3"/>
        <v>208200</v>
      </c>
      <c r="O70" s="188">
        <f t="shared" si="3"/>
        <v>213480</v>
      </c>
      <c r="P70" s="188">
        <f t="shared" si="3"/>
        <v>6533820</v>
      </c>
      <c r="Q70" s="188">
        <f t="shared" si="3"/>
        <v>6742020</v>
      </c>
      <c r="R70" s="188">
        <f t="shared" si="3"/>
        <v>6955500</v>
      </c>
      <c r="S70" s="190"/>
    </row>
    <row r="71" spans="1:19" s="195" customFormat="1" ht="18.75">
      <c r="A71" s="185" t="s">
        <v>67</v>
      </c>
      <c r="B71" s="192" t="s">
        <v>68</v>
      </c>
      <c r="C71" s="185"/>
      <c r="D71" s="193"/>
      <c r="E71" s="193"/>
      <c r="F71" s="193"/>
      <c r="G71" s="194"/>
      <c r="H71" s="194"/>
      <c r="I71" s="194"/>
      <c r="J71" s="185"/>
      <c r="K71" s="185"/>
      <c r="L71" s="185"/>
      <c r="M71" s="185"/>
      <c r="N71" s="190"/>
      <c r="O71" s="190"/>
      <c r="P71" s="188">
        <f>SUM((P70*20)/100)</f>
        <v>1306764</v>
      </c>
      <c r="Q71" s="188">
        <f>SUM((Q70*20)/100)</f>
        <v>1348404</v>
      </c>
      <c r="R71" s="188">
        <f>SUM((R70*20)/100)</f>
        <v>1391100</v>
      </c>
      <c r="S71" s="190"/>
    </row>
    <row r="72" spans="1:19" s="195" customFormat="1" ht="18.75">
      <c r="A72" s="185" t="s">
        <v>69</v>
      </c>
      <c r="B72" s="196" t="s">
        <v>70</v>
      </c>
      <c r="C72" s="185"/>
      <c r="D72" s="193"/>
      <c r="E72" s="193"/>
      <c r="F72" s="193"/>
      <c r="G72" s="194"/>
      <c r="H72" s="194"/>
      <c r="I72" s="194"/>
      <c r="J72" s="185"/>
      <c r="K72" s="185"/>
      <c r="L72" s="185"/>
      <c r="M72" s="185"/>
      <c r="N72" s="190"/>
      <c r="O72" s="190"/>
      <c r="P72" s="197">
        <f>SUM(P70:P71)</f>
        <v>7840584</v>
      </c>
      <c r="Q72" s="197">
        <f>SUM(Q70:Q71)</f>
        <v>8090424</v>
      </c>
      <c r="R72" s="188">
        <f>SUM(R70:R71)</f>
        <v>8346600</v>
      </c>
      <c r="S72" s="190"/>
    </row>
    <row r="73" spans="1:19" s="195" customFormat="1" ht="18.75">
      <c r="A73" s="185" t="s">
        <v>71</v>
      </c>
      <c r="B73" s="198" t="s">
        <v>331</v>
      </c>
      <c r="C73" s="185"/>
      <c r="D73" s="193"/>
      <c r="E73" s="193"/>
      <c r="F73" s="193"/>
      <c r="G73" s="194"/>
      <c r="H73" s="194"/>
      <c r="I73" s="194"/>
      <c r="J73" s="185"/>
      <c r="K73" s="185"/>
      <c r="L73" s="185"/>
      <c r="M73" s="185"/>
      <c r="N73" s="190"/>
      <c r="O73" s="190"/>
      <c r="P73" s="188">
        <v>32550000</v>
      </c>
      <c r="Q73" s="188">
        <v>34177500</v>
      </c>
      <c r="R73" s="188">
        <v>35886375</v>
      </c>
      <c r="S73" s="190"/>
    </row>
    <row r="74" spans="1:19" s="195" customFormat="1" ht="15.75" customHeight="1">
      <c r="A74" s="199" t="s">
        <v>73</v>
      </c>
      <c r="B74" s="200" t="s">
        <v>72</v>
      </c>
      <c r="C74" s="201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3"/>
      <c r="P74" s="204">
        <f>SUM(P72*100/P73)</f>
        <v>24.087815668202765</v>
      </c>
      <c r="Q74" s="204">
        <f>SUM(Q72*100/Q73)</f>
        <v>23.671784068466096</v>
      </c>
      <c r="R74" s="204">
        <f>SUM(R72*100/R73)</f>
        <v>23.25840935452522</v>
      </c>
      <c r="S74" s="190"/>
    </row>
    <row r="76" spans="1:19" ht="22.5">
      <c r="A76" s="184" t="s">
        <v>345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</row>
    <row r="77" ht="22.5">
      <c r="A77" s="79" t="s">
        <v>334</v>
      </c>
    </row>
    <row r="78" ht="22.5">
      <c r="A78" s="79" t="s">
        <v>335</v>
      </c>
    </row>
    <row r="79" ht="22.5">
      <c r="A79" s="79" t="s">
        <v>336</v>
      </c>
    </row>
  </sheetData>
  <sheetProtection/>
  <mergeCells count="82">
    <mergeCell ref="R63:R64"/>
    <mergeCell ref="A30:S30"/>
    <mergeCell ref="A59:S59"/>
    <mergeCell ref="L63:L64"/>
    <mergeCell ref="M63:M64"/>
    <mergeCell ref="N63:N64"/>
    <mergeCell ref="O63:O64"/>
    <mergeCell ref="P63:P64"/>
    <mergeCell ref="Q63:Q64"/>
    <mergeCell ref="S60:S64"/>
    <mergeCell ref="E63:E64"/>
    <mergeCell ref="G63:G64"/>
    <mergeCell ref="H63:H64"/>
    <mergeCell ref="I63:I64"/>
    <mergeCell ref="J63:J64"/>
    <mergeCell ref="K63:K64"/>
    <mergeCell ref="J60:L60"/>
    <mergeCell ref="M60:O62"/>
    <mergeCell ref="P60:R62"/>
    <mergeCell ref="G61:I61"/>
    <mergeCell ref="J61:L61"/>
    <mergeCell ref="G62:I62"/>
    <mergeCell ref="O34:O35"/>
    <mergeCell ref="P34:P35"/>
    <mergeCell ref="Q34:Q35"/>
    <mergeCell ref="R34:R35"/>
    <mergeCell ref="A60:A64"/>
    <mergeCell ref="B60:B64"/>
    <mergeCell ref="C60:C64"/>
    <mergeCell ref="D60:D64"/>
    <mergeCell ref="E60:F62"/>
    <mergeCell ref="G60:I60"/>
    <mergeCell ref="S31:S35"/>
    <mergeCell ref="G32:I32"/>
    <mergeCell ref="J32:L32"/>
    <mergeCell ref="G33:I33"/>
    <mergeCell ref="E34:E35"/>
    <mergeCell ref="G34:G35"/>
    <mergeCell ref="H34:H35"/>
    <mergeCell ref="I34:I35"/>
    <mergeCell ref="J34:J35"/>
    <mergeCell ref="K34:K35"/>
    <mergeCell ref="P3:R5"/>
    <mergeCell ref="A31:A35"/>
    <mergeCell ref="B31:B35"/>
    <mergeCell ref="C31:C35"/>
    <mergeCell ref="D31:D35"/>
    <mergeCell ref="E31:F33"/>
    <mergeCell ref="G31:I31"/>
    <mergeCell ref="L34:L35"/>
    <mergeCell ref="M34:M35"/>
    <mergeCell ref="N34:N35"/>
    <mergeCell ref="Q6:Q7"/>
    <mergeCell ref="R6:R7"/>
    <mergeCell ref="A3:A7"/>
    <mergeCell ref="B3:B7"/>
    <mergeCell ref="C3:C7"/>
    <mergeCell ref="D3:D7"/>
    <mergeCell ref="E3:F5"/>
    <mergeCell ref="G3:I3"/>
    <mergeCell ref="J3:L3"/>
    <mergeCell ref="M3:O5"/>
    <mergeCell ref="P31:R33"/>
    <mergeCell ref="S3:S7"/>
    <mergeCell ref="G4:I4"/>
    <mergeCell ref="J4:L4"/>
    <mergeCell ref="G5:I5"/>
    <mergeCell ref="E6:E7"/>
    <mergeCell ref="G6:G7"/>
    <mergeCell ref="H6:H7"/>
    <mergeCell ref="I6:I7"/>
    <mergeCell ref="J6:J7"/>
    <mergeCell ref="A76:S76"/>
    <mergeCell ref="C74:O74"/>
    <mergeCell ref="K6:K7"/>
    <mergeCell ref="L6:L7"/>
    <mergeCell ref="P6:P7"/>
    <mergeCell ref="M6:M7"/>
    <mergeCell ref="N6:N7"/>
    <mergeCell ref="O6:O7"/>
    <mergeCell ref="J31:L31"/>
    <mergeCell ref="M31:O33"/>
  </mergeCells>
  <printOptions/>
  <pageMargins left="0.2" right="0.2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0"/>
  <sheetViews>
    <sheetView tabSelected="1" zoomScale="118" zoomScaleNormal="118" zoomScalePageLayoutView="0" workbookViewId="0" topLeftCell="A1">
      <selection activeCell="O91" sqref="O91"/>
    </sheetView>
  </sheetViews>
  <sheetFormatPr defaultColWidth="9.140625" defaultRowHeight="12.75"/>
  <cols>
    <col min="1" max="1" width="4.421875" style="301" customWidth="1"/>
    <col min="2" max="2" width="18.00390625" style="301" customWidth="1"/>
    <col min="3" max="3" width="16.7109375" style="326" customWidth="1"/>
    <col min="4" max="4" width="13.8515625" style="301" customWidth="1"/>
    <col min="5" max="5" width="17.8515625" style="301" customWidth="1"/>
    <col min="6" max="6" width="7.421875" style="301" customWidth="1"/>
    <col min="7" max="7" width="13.8515625" style="301" customWidth="1"/>
    <col min="8" max="8" width="19.140625" style="301" customWidth="1"/>
    <col min="9" max="9" width="7.421875" style="301" customWidth="1"/>
    <col min="10" max="10" width="7.28125" style="273" customWidth="1"/>
    <col min="11" max="11" width="7.00390625" style="302" customWidth="1"/>
    <col min="12" max="13" width="6.28125" style="302" customWidth="1"/>
    <col min="14" max="16384" width="9.140625" style="191" customWidth="1"/>
  </cols>
  <sheetData>
    <row r="1" spans="1:13" ht="18.75">
      <c r="A1" s="303" t="s">
        <v>337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315" customFormat="1" ht="18.75">
      <c r="A2" s="311" t="s">
        <v>179</v>
      </c>
      <c r="B2" s="311"/>
      <c r="C2" s="312"/>
      <c r="D2" s="311"/>
      <c r="E2" s="311"/>
      <c r="F2" s="311"/>
      <c r="G2" s="311"/>
      <c r="H2" s="311"/>
      <c r="I2" s="311"/>
      <c r="J2" s="313"/>
      <c r="K2" s="314"/>
      <c r="L2" s="314"/>
      <c r="M2" s="314"/>
    </row>
    <row r="3" spans="1:13" s="318" customFormat="1" ht="18.75">
      <c r="A3" s="316" t="s">
        <v>232</v>
      </c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20.25" customHeight="1">
      <c r="A4" s="205" t="s">
        <v>4</v>
      </c>
      <c r="B4" s="206" t="s">
        <v>74</v>
      </c>
      <c r="C4" s="319"/>
      <c r="D4" s="207" t="s">
        <v>85</v>
      </c>
      <c r="E4" s="208"/>
      <c r="F4" s="209"/>
      <c r="G4" s="207" t="s">
        <v>93</v>
      </c>
      <c r="H4" s="208"/>
      <c r="I4" s="209"/>
      <c r="J4" s="210" t="s">
        <v>10</v>
      </c>
      <c r="K4" s="210"/>
      <c r="L4" s="210"/>
      <c r="M4" s="211" t="s">
        <v>285</v>
      </c>
    </row>
    <row r="5" spans="1:13" ht="20.25" customHeight="1">
      <c r="A5" s="212"/>
      <c r="B5" s="213"/>
      <c r="C5" s="214" t="s">
        <v>78</v>
      </c>
      <c r="D5" s="215" t="s">
        <v>86</v>
      </c>
      <c r="E5" s="214" t="s">
        <v>87</v>
      </c>
      <c r="F5" s="215" t="s">
        <v>88</v>
      </c>
      <c r="G5" s="215" t="s">
        <v>86</v>
      </c>
      <c r="H5" s="215" t="s">
        <v>87</v>
      </c>
      <c r="I5" s="215" t="s">
        <v>88</v>
      </c>
      <c r="J5" s="216" t="s">
        <v>10</v>
      </c>
      <c r="K5" s="217" t="s">
        <v>94</v>
      </c>
      <c r="L5" s="218" t="s">
        <v>96</v>
      </c>
      <c r="M5" s="219" t="s">
        <v>286</v>
      </c>
    </row>
    <row r="6" spans="1:13" ht="18.75">
      <c r="A6" s="220"/>
      <c r="B6" s="221"/>
      <c r="C6" s="320"/>
      <c r="D6" s="222"/>
      <c r="E6" s="223"/>
      <c r="F6" s="222"/>
      <c r="G6" s="222"/>
      <c r="H6" s="222"/>
      <c r="I6" s="222"/>
      <c r="J6" s="224"/>
      <c r="K6" s="225"/>
      <c r="L6" s="226" t="s">
        <v>95</v>
      </c>
      <c r="M6" s="226"/>
    </row>
    <row r="7" spans="1:13" ht="18.75">
      <c r="A7" s="227"/>
      <c r="B7" s="228" t="s">
        <v>35</v>
      </c>
      <c r="C7" s="321"/>
      <c r="D7" s="229"/>
      <c r="E7" s="230"/>
      <c r="F7" s="229"/>
      <c r="G7" s="229"/>
      <c r="H7" s="229"/>
      <c r="I7" s="229"/>
      <c r="J7" s="231"/>
      <c r="K7" s="232"/>
      <c r="L7" s="233"/>
      <c r="M7" s="233"/>
    </row>
    <row r="8" spans="1:13" ht="18.75">
      <c r="A8" s="234" t="s">
        <v>17</v>
      </c>
      <c r="B8" s="235" t="s">
        <v>125</v>
      </c>
      <c r="C8" s="322" t="s">
        <v>79</v>
      </c>
      <c r="D8" s="236" t="s">
        <v>126</v>
      </c>
      <c r="E8" s="237" t="s">
        <v>18</v>
      </c>
      <c r="F8" s="238" t="s">
        <v>19</v>
      </c>
      <c r="G8" s="236" t="s">
        <v>126</v>
      </c>
      <c r="H8" s="239" t="s">
        <v>18</v>
      </c>
      <c r="I8" s="238" t="s">
        <v>19</v>
      </c>
      <c r="J8" s="240">
        <f>(37130*12)</f>
        <v>445560</v>
      </c>
      <c r="K8" s="240">
        <f>(7000*12)</f>
        <v>84000</v>
      </c>
      <c r="L8" s="335">
        <f>(7000*12)</f>
        <v>84000</v>
      </c>
      <c r="M8" s="335">
        <f>L8+K8+J8</f>
        <v>613560</v>
      </c>
    </row>
    <row r="9" spans="1:13" ht="18.75">
      <c r="A9" s="241"/>
      <c r="B9" s="242"/>
      <c r="C9" s="323"/>
      <c r="D9" s="243"/>
      <c r="E9" s="244" t="s">
        <v>89</v>
      </c>
      <c r="F9" s="245"/>
      <c r="G9" s="243"/>
      <c r="H9" s="244" t="s">
        <v>20</v>
      </c>
      <c r="I9" s="245"/>
      <c r="J9" s="246" t="s">
        <v>283</v>
      </c>
      <c r="K9" s="246" t="s">
        <v>284</v>
      </c>
      <c r="L9" s="336" t="s">
        <v>284</v>
      </c>
      <c r="M9" s="337"/>
    </row>
    <row r="10" spans="1:13" ht="18.75">
      <c r="A10" s="241" t="s">
        <v>21</v>
      </c>
      <c r="B10" s="247" t="s">
        <v>127</v>
      </c>
      <c r="C10" s="324" t="s">
        <v>79</v>
      </c>
      <c r="D10" s="248" t="s">
        <v>128</v>
      </c>
      <c r="E10" s="249" t="s">
        <v>75</v>
      </c>
      <c r="F10" s="245" t="s">
        <v>23</v>
      </c>
      <c r="G10" s="248" t="s">
        <v>128</v>
      </c>
      <c r="H10" s="250" t="s">
        <v>75</v>
      </c>
      <c r="I10" s="245" t="s">
        <v>23</v>
      </c>
      <c r="J10" s="251">
        <f>(26460*12)</f>
        <v>317520</v>
      </c>
      <c r="K10" s="251">
        <f>(3500*12)</f>
        <v>42000</v>
      </c>
      <c r="L10" s="338" t="s">
        <v>0</v>
      </c>
      <c r="M10" s="338">
        <f>J10+K10</f>
        <v>359520</v>
      </c>
    </row>
    <row r="11" spans="1:13" ht="18.75">
      <c r="A11" s="241"/>
      <c r="B11" s="247"/>
      <c r="C11" s="325"/>
      <c r="D11" s="243"/>
      <c r="E11" s="249" t="s">
        <v>22</v>
      </c>
      <c r="F11" s="245"/>
      <c r="G11" s="243"/>
      <c r="H11" s="250" t="s">
        <v>22</v>
      </c>
      <c r="I11" s="245"/>
      <c r="J11" s="246" t="s">
        <v>287</v>
      </c>
      <c r="K11" s="246" t="s">
        <v>304</v>
      </c>
      <c r="L11" s="338"/>
      <c r="M11" s="339"/>
    </row>
    <row r="12" spans="1:13" ht="18.75">
      <c r="A12" s="241" t="s">
        <v>24</v>
      </c>
      <c r="B12" s="247" t="s">
        <v>129</v>
      </c>
      <c r="C12" s="249" t="s">
        <v>80</v>
      </c>
      <c r="D12" s="248" t="s">
        <v>130</v>
      </c>
      <c r="E12" s="249" t="s">
        <v>25</v>
      </c>
      <c r="F12" s="245" t="s">
        <v>32</v>
      </c>
      <c r="G12" s="248" t="s">
        <v>130</v>
      </c>
      <c r="H12" s="250" t="s">
        <v>25</v>
      </c>
      <c r="I12" s="245" t="s">
        <v>32</v>
      </c>
      <c r="J12" s="251">
        <f>(25970*12)</f>
        <v>311640</v>
      </c>
      <c r="K12" s="251">
        <f>(4500*12)</f>
        <v>54000</v>
      </c>
      <c r="L12" s="338" t="s">
        <v>0</v>
      </c>
      <c r="M12" s="338">
        <f>J12+K12</f>
        <v>365640</v>
      </c>
    </row>
    <row r="13" spans="1:13" ht="18.75">
      <c r="A13" s="241"/>
      <c r="B13" s="247"/>
      <c r="C13" s="249"/>
      <c r="D13" s="248"/>
      <c r="E13" s="249"/>
      <c r="F13" s="245"/>
      <c r="G13" s="248"/>
      <c r="H13" s="250"/>
      <c r="I13" s="245"/>
      <c r="J13" s="246" t="s">
        <v>288</v>
      </c>
      <c r="K13" s="246" t="s">
        <v>289</v>
      </c>
      <c r="L13" s="338"/>
      <c r="M13" s="338"/>
    </row>
    <row r="14" spans="1:13" ht="18.75">
      <c r="A14" s="241" t="s">
        <v>26</v>
      </c>
      <c r="B14" s="247" t="s">
        <v>131</v>
      </c>
      <c r="C14" s="249" t="s">
        <v>99</v>
      </c>
      <c r="D14" s="248" t="s">
        <v>132</v>
      </c>
      <c r="E14" s="244" t="s">
        <v>28</v>
      </c>
      <c r="F14" s="245" t="s">
        <v>32</v>
      </c>
      <c r="G14" s="248" t="s">
        <v>132</v>
      </c>
      <c r="H14" s="244" t="s">
        <v>28</v>
      </c>
      <c r="I14" s="245" t="s">
        <v>32</v>
      </c>
      <c r="J14" s="251">
        <f>(23550*12)</f>
        <v>282600</v>
      </c>
      <c r="K14" s="251" t="s">
        <v>0</v>
      </c>
      <c r="L14" s="338" t="s">
        <v>0</v>
      </c>
      <c r="M14" s="338">
        <v>282600</v>
      </c>
    </row>
    <row r="15" spans="1:13" ht="18.75">
      <c r="A15" s="241"/>
      <c r="B15" s="247"/>
      <c r="C15" s="249"/>
      <c r="D15" s="248"/>
      <c r="E15" s="249"/>
      <c r="F15" s="245"/>
      <c r="G15" s="248"/>
      <c r="H15" s="244"/>
      <c r="I15" s="245"/>
      <c r="J15" s="246" t="s">
        <v>290</v>
      </c>
      <c r="K15" s="246"/>
      <c r="L15" s="338"/>
      <c r="M15" s="339"/>
    </row>
    <row r="16" spans="1:13" ht="18.75">
      <c r="A16" s="241" t="s">
        <v>27</v>
      </c>
      <c r="B16" s="247" t="s">
        <v>133</v>
      </c>
      <c r="C16" s="249" t="s">
        <v>81</v>
      </c>
      <c r="D16" s="252" t="s">
        <v>134</v>
      </c>
      <c r="E16" s="249" t="s">
        <v>8</v>
      </c>
      <c r="F16" s="245" t="s">
        <v>32</v>
      </c>
      <c r="G16" s="252" t="s">
        <v>134</v>
      </c>
      <c r="H16" s="250" t="s">
        <v>8</v>
      </c>
      <c r="I16" s="245" t="s">
        <v>32</v>
      </c>
      <c r="J16" s="251">
        <f>(22620*12)</f>
        <v>271440</v>
      </c>
      <c r="K16" s="251" t="s">
        <v>0</v>
      </c>
      <c r="L16" s="338" t="s">
        <v>0</v>
      </c>
      <c r="M16" s="338">
        <v>271440</v>
      </c>
    </row>
    <row r="17" spans="1:13" ht="18.75">
      <c r="A17" s="241"/>
      <c r="B17" s="247"/>
      <c r="C17" s="249"/>
      <c r="D17" s="252"/>
      <c r="E17" s="249"/>
      <c r="F17" s="245"/>
      <c r="G17" s="252"/>
      <c r="H17" s="250"/>
      <c r="I17" s="245"/>
      <c r="J17" s="246" t="s">
        <v>291</v>
      </c>
      <c r="K17" s="251"/>
      <c r="L17" s="338"/>
      <c r="M17" s="339"/>
    </row>
    <row r="18" spans="1:13" ht="18.75">
      <c r="A18" s="241" t="s">
        <v>41</v>
      </c>
      <c r="B18" s="247" t="s">
        <v>135</v>
      </c>
      <c r="C18" s="253" t="s">
        <v>136</v>
      </c>
      <c r="D18" s="248" t="s">
        <v>137</v>
      </c>
      <c r="E18" s="249" t="s">
        <v>29</v>
      </c>
      <c r="F18" s="245" t="s">
        <v>32</v>
      </c>
      <c r="G18" s="248" t="s">
        <v>137</v>
      </c>
      <c r="H18" s="250" t="s">
        <v>29</v>
      </c>
      <c r="I18" s="245" t="s">
        <v>32</v>
      </c>
      <c r="J18" s="251">
        <f>(22620*12)</f>
        <v>271440</v>
      </c>
      <c r="K18" s="251" t="s">
        <v>0</v>
      </c>
      <c r="L18" s="338" t="s">
        <v>0</v>
      </c>
      <c r="M18" s="338">
        <v>271440</v>
      </c>
    </row>
    <row r="19" spans="1:13" ht="18.75">
      <c r="A19" s="241"/>
      <c r="B19" s="247"/>
      <c r="C19" s="253"/>
      <c r="D19" s="248"/>
      <c r="E19" s="249"/>
      <c r="F19" s="245"/>
      <c r="G19" s="248"/>
      <c r="H19" s="250"/>
      <c r="I19" s="245"/>
      <c r="J19" s="246" t="s">
        <v>291</v>
      </c>
      <c r="K19" s="251"/>
      <c r="L19" s="338"/>
      <c r="M19" s="339"/>
    </row>
    <row r="20" spans="1:13" ht="18.75">
      <c r="A20" s="241" t="s">
        <v>42</v>
      </c>
      <c r="B20" s="243" t="s">
        <v>296</v>
      </c>
      <c r="C20" s="253" t="s">
        <v>297</v>
      </c>
      <c r="D20" s="252" t="s">
        <v>323</v>
      </c>
      <c r="E20" s="249" t="s">
        <v>319</v>
      </c>
      <c r="F20" s="245" t="s">
        <v>320</v>
      </c>
      <c r="G20" s="252" t="s">
        <v>323</v>
      </c>
      <c r="H20" s="249" t="s">
        <v>319</v>
      </c>
      <c r="I20" s="245" t="s">
        <v>320</v>
      </c>
      <c r="J20" s="251" t="s">
        <v>114</v>
      </c>
      <c r="K20" s="251" t="s">
        <v>114</v>
      </c>
      <c r="L20" s="338" t="s">
        <v>114</v>
      </c>
      <c r="M20" s="336" t="s">
        <v>237</v>
      </c>
    </row>
    <row r="21" spans="1:13" ht="18.75">
      <c r="A21" s="241" t="s">
        <v>43</v>
      </c>
      <c r="B21" s="243" t="s">
        <v>296</v>
      </c>
      <c r="C21" s="253" t="s">
        <v>297</v>
      </c>
      <c r="D21" s="252" t="s">
        <v>323</v>
      </c>
      <c r="E21" s="249" t="s">
        <v>321</v>
      </c>
      <c r="F21" s="245" t="s">
        <v>320</v>
      </c>
      <c r="G21" s="252" t="s">
        <v>324</v>
      </c>
      <c r="H21" s="249" t="s">
        <v>321</v>
      </c>
      <c r="I21" s="245" t="s">
        <v>320</v>
      </c>
      <c r="J21" s="251" t="s">
        <v>114</v>
      </c>
      <c r="K21" s="251" t="s">
        <v>114</v>
      </c>
      <c r="L21" s="338" t="s">
        <v>114</v>
      </c>
      <c r="M21" s="336" t="s">
        <v>237</v>
      </c>
    </row>
    <row r="22" spans="1:13" ht="18.75">
      <c r="A22" s="241" t="s">
        <v>44</v>
      </c>
      <c r="B22" s="247" t="s">
        <v>138</v>
      </c>
      <c r="C22" s="249" t="s">
        <v>332</v>
      </c>
      <c r="D22" s="252" t="s">
        <v>139</v>
      </c>
      <c r="E22" s="249" t="s">
        <v>294</v>
      </c>
      <c r="F22" s="245" t="s">
        <v>33</v>
      </c>
      <c r="G22" s="252" t="s">
        <v>139</v>
      </c>
      <c r="H22" s="249" t="s">
        <v>294</v>
      </c>
      <c r="I22" s="245" t="s">
        <v>33</v>
      </c>
      <c r="J22" s="251">
        <f>(25190*12)</f>
        <v>302280</v>
      </c>
      <c r="K22" s="251">
        <f>(1310*12)</f>
        <v>15720</v>
      </c>
      <c r="L22" s="338" t="s">
        <v>0</v>
      </c>
      <c r="M22" s="338">
        <f>J22+K22</f>
        <v>318000</v>
      </c>
    </row>
    <row r="23" spans="1:13" ht="18.75">
      <c r="A23" s="241"/>
      <c r="B23" s="247"/>
      <c r="C23" s="249"/>
      <c r="D23" s="252"/>
      <c r="E23" s="249" t="s">
        <v>295</v>
      </c>
      <c r="F23" s="245"/>
      <c r="G23" s="252"/>
      <c r="H23" s="249" t="s">
        <v>295</v>
      </c>
      <c r="I23" s="245"/>
      <c r="J23" s="246" t="s">
        <v>293</v>
      </c>
      <c r="K23" s="246" t="s">
        <v>292</v>
      </c>
      <c r="L23" s="338"/>
      <c r="M23" s="338"/>
    </row>
    <row r="24" spans="1:13" ht="18.75">
      <c r="A24" s="241" t="s">
        <v>45</v>
      </c>
      <c r="B24" s="247" t="s">
        <v>140</v>
      </c>
      <c r="C24" s="249" t="s">
        <v>83</v>
      </c>
      <c r="D24" s="245" t="s">
        <v>142</v>
      </c>
      <c r="E24" s="249" t="s">
        <v>30</v>
      </c>
      <c r="F24" s="245" t="s">
        <v>34</v>
      </c>
      <c r="G24" s="245" t="s">
        <v>142</v>
      </c>
      <c r="H24" s="250" t="s">
        <v>30</v>
      </c>
      <c r="I24" s="245" t="s">
        <v>34</v>
      </c>
      <c r="J24" s="251">
        <f>(19920*12)</f>
        <v>239040</v>
      </c>
      <c r="K24" s="251" t="s">
        <v>0</v>
      </c>
      <c r="L24" s="338" t="s">
        <v>0</v>
      </c>
      <c r="M24" s="338">
        <f>(37130*12)</f>
        <v>445560</v>
      </c>
    </row>
    <row r="25" spans="1:13" ht="18.75">
      <c r="A25" s="241"/>
      <c r="B25" s="247"/>
      <c r="C25" s="249"/>
      <c r="D25" s="245"/>
      <c r="E25" s="249"/>
      <c r="F25" s="245"/>
      <c r="G25" s="245"/>
      <c r="H25" s="250"/>
      <c r="I25" s="245"/>
      <c r="J25" s="246" t="s">
        <v>314</v>
      </c>
      <c r="K25" s="251"/>
      <c r="L25" s="338"/>
      <c r="M25" s="339"/>
    </row>
    <row r="26" spans="1:13" ht="18.75">
      <c r="A26" s="241" t="s">
        <v>46</v>
      </c>
      <c r="B26" s="247" t="s">
        <v>141</v>
      </c>
      <c r="C26" s="249" t="s">
        <v>82</v>
      </c>
      <c r="D26" s="245" t="s">
        <v>143</v>
      </c>
      <c r="E26" s="249" t="s">
        <v>30</v>
      </c>
      <c r="F26" s="245" t="s">
        <v>34</v>
      </c>
      <c r="G26" s="245" t="s">
        <v>143</v>
      </c>
      <c r="H26" s="250" t="s">
        <v>30</v>
      </c>
      <c r="I26" s="245" t="s">
        <v>34</v>
      </c>
      <c r="J26" s="251">
        <f>(20740*12)</f>
        <v>248880</v>
      </c>
      <c r="K26" s="251"/>
      <c r="L26" s="338"/>
      <c r="M26" s="338">
        <f>(37130*12)</f>
        <v>445560</v>
      </c>
    </row>
    <row r="27" spans="1:13" ht="18.75">
      <c r="A27" s="241"/>
      <c r="B27" s="247"/>
      <c r="C27" s="249"/>
      <c r="D27" s="245"/>
      <c r="E27" s="249"/>
      <c r="F27" s="245"/>
      <c r="G27" s="245"/>
      <c r="H27" s="250"/>
      <c r="I27" s="245"/>
      <c r="J27" s="246" t="s">
        <v>315</v>
      </c>
      <c r="K27" s="251"/>
      <c r="L27" s="338"/>
      <c r="M27" s="339"/>
    </row>
    <row r="28" spans="1:13" ht="18.75">
      <c r="A28" s="241"/>
      <c r="B28" s="254" t="s">
        <v>36</v>
      </c>
      <c r="C28" s="255"/>
      <c r="D28" s="256"/>
      <c r="E28" s="256"/>
      <c r="F28" s="245"/>
      <c r="G28" s="256"/>
      <c r="H28" s="250"/>
      <c r="I28" s="245"/>
      <c r="J28" s="242"/>
      <c r="K28" s="251"/>
      <c r="L28" s="338"/>
      <c r="M28" s="339"/>
    </row>
    <row r="29" spans="1:13" ht="18.75">
      <c r="A29" s="241" t="s">
        <v>47</v>
      </c>
      <c r="B29" s="243" t="s">
        <v>296</v>
      </c>
      <c r="C29" s="257" t="s">
        <v>173</v>
      </c>
      <c r="D29" s="256" t="s">
        <v>114</v>
      </c>
      <c r="E29" s="258" t="s">
        <v>240</v>
      </c>
      <c r="F29" s="245" t="s">
        <v>114</v>
      </c>
      <c r="G29" s="256" t="s">
        <v>114</v>
      </c>
      <c r="H29" s="258" t="s">
        <v>240</v>
      </c>
      <c r="I29" s="245" t="s">
        <v>114</v>
      </c>
      <c r="J29" s="245" t="s">
        <v>114</v>
      </c>
      <c r="K29" s="245" t="s">
        <v>114</v>
      </c>
      <c r="L29" s="340" t="s">
        <v>114</v>
      </c>
      <c r="M29" s="336" t="s">
        <v>237</v>
      </c>
    </row>
    <row r="30" spans="1:13" ht="18.75">
      <c r="A30" s="241" t="s">
        <v>48</v>
      </c>
      <c r="B30" s="247" t="s">
        <v>144</v>
      </c>
      <c r="C30" s="249" t="s">
        <v>82</v>
      </c>
      <c r="D30" s="245" t="s">
        <v>0</v>
      </c>
      <c r="E30" s="250" t="s">
        <v>37</v>
      </c>
      <c r="F30" s="245" t="s">
        <v>0</v>
      </c>
      <c r="G30" s="245" t="s">
        <v>0</v>
      </c>
      <c r="H30" s="250" t="s">
        <v>37</v>
      </c>
      <c r="I30" s="245" t="s">
        <v>0</v>
      </c>
      <c r="J30" s="251">
        <f>(11980*12)</f>
        <v>143760</v>
      </c>
      <c r="K30" s="251" t="s">
        <v>0</v>
      </c>
      <c r="L30" s="338" t="s">
        <v>0</v>
      </c>
      <c r="M30" s="338">
        <f>(11980*12)</f>
        <v>143760</v>
      </c>
    </row>
    <row r="31" spans="1:13" ht="18.75">
      <c r="A31" s="241"/>
      <c r="B31" s="247"/>
      <c r="C31" s="249"/>
      <c r="D31" s="245"/>
      <c r="E31" s="250"/>
      <c r="F31" s="245"/>
      <c r="G31" s="245"/>
      <c r="H31" s="250"/>
      <c r="I31" s="245"/>
      <c r="J31" s="246" t="s">
        <v>298</v>
      </c>
      <c r="K31" s="251"/>
      <c r="L31" s="338"/>
      <c r="M31" s="338"/>
    </row>
    <row r="32" spans="1:13" ht="18.75">
      <c r="A32" s="241" t="s">
        <v>49</v>
      </c>
      <c r="B32" s="247" t="s">
        <v>145</v>
      </c>
      <c r="C32" s="249" t="s">
        <v>82</v>
      </c>
      <c r="D32" s="245" t="s">
        <v>0</v>
      </c>
      <c r="E32" s="244" t="s">
        <v>37</v>
      </c>
      <c r="F32" s="245" t="s">
        <v>0</v>
      </c>
      <c r="G32" s="245" t="s">
        <v>0</v>
      </c>
      <c r="H32" s="244" t="s">
        <v>37</v>
      </c>
      <c r="I32" s="245" t="s">
        <v>0</v>
      </c>
      <c r="J32" s="251">
        <f>(12470*12)</f>
        <v>149640</v>
      </c>
      <c r="K32" s="251" t="s">
        <v>0</v>
      </c>
      <c r="L32" s="338" t="s">
        <v>0</v>
      </c>
      <c r="M32" s="338">
        <f>(12470*12)</f>
        <v>149640</v>
      </c>
    </row>
    <row r="33" spans="1:13" ht="18.75">
      <c r="A33" s="259"/>
      <c r="B33" s="260"/>
      <c r="C33" s="261"/>
      <c r="D33" s="262"/>
      <c r="E33" s="263"/>
      <c r="F33" s="262"/>
      <c r="G33" s="262"/>
      <c r="H33" s="263"/>
      <c r="I33" s="262"/>
      <c r="J33" s="264" t="s">
        <v>299</v>
      </c>
      <c r="K33" s="265"/>
      <c r="L33" s="341"/>
      <c r="M33" s="341"/>
    </row>
    <row r="34" spans="1:13" ht="18.75">
      <c r="A34" s="266"/>
      <c r="B34" s="267"/>
      <c r="C34" s="268"/>
      <c r="D34" s="269"/>
      <c r="E34" s="270"/>
      <c r="F34" s="269"/>
      <c r="G34" s="269"/>
      <c r="H34" s="270"/>
      <c r="I34" s="269"/>
      <c r="J34" s="271"/>
      <c r="K34" s="272"/>
      <c r="L34" s="272"/>
      <c r="M34" s="272"/>
    </row>
    <row r="35" spans="1:13" ht="18.75">
      <c r="A35" s="273"/>
      <c r="B35" s="274"/>
      <c r="C35" s="275"/>
      <c r="D35" s="276"/>
      <c r="E35" s="277"/>
      <c r="F35" s="276"/>
      <c r="G35" s="276"/>
      <c r="H35" s="277"/>
      <c r="I35" s="276"/>
      <c r="J35" s="195"/>
      <c r="K35" s="278"/>
      <c r="L35" s="278"/>
      <c r="M35" s="278">
        <v>30</v>
      </c>
    </row>
    <row r="36" spans="1:13" s="318" customFormat="1" ht="18.75">
      <c r="A36" s="316" t="s">
        <v>316</v>
      </c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</row>
    <row r="37" spans="1:13" ht="20.25" customHeight="1">
      <c r="A37" s="205" t="s">
        <v>4</v>
      </c>
      <c r="B37" s="206" t="s">
        <v>74</v>
      </c>
      <c r="C37" s="319"/>
      <c r="D37" s="207" t="s">
        <v>85</v>
      </c>
      <c r="E37" s="208"/>
      <c r="F37" s="209"/>
      <c r="G37" s="207" t="s">
        <v>93</v>
      </c>
      <c r="H37" s="208"/>
      <c r="I37" s="209"/>
      <c r="J37" s="210" t="s">
        <v>10</v>
      </c>
      <c r="K37" s="210"/>
      <c r="L37" s="210"/>
      <c r="M37" s="211" t="s">
        <v>285</v>
      </c>
    </row>
    <row r="38" spans="1:13" ht="20.25" customHeight="1">
      <c r="A38" s="212"/>
      <c r="B38" s="213"/>
      <c r="C38" s="214" t="s">
        <v>78</v>
      </c>
      <c r="D38" s="215" t="s">
        <v>86</v>
      </c>
      <c r="E38" s="214" t="s">
        <v>87</v>
      </c>
      <c r="F38" s="215" t="s">
        <v>88</v>
      </c>
      <c r="G38" s="215" t="s">
        <v>86</v>
      </c>
      <c r="H38" s="215" t="s">
        <v>87</v>
      </c>
      <c r="I38" s="215" t="s">
        <v>88</v>
      </c>
      <c r="J38" s="216" t="s">
        <v>10</v>
      </c>
      <c r="K38" s="217" t="s">
        <v>94</v>
      </c>
      <c r="L38" s="218" t="s">
        <v>96</v>
      </c>
      <c r="M38" s="219" t="s">
        <v>286</v>
      </c>
    </row>
    <row r="39" spans="1:13" ht="18.75">
      <c r="A39" s="220"/>
      <c r="B39" s="221"/>
      <c r="C39" s="320"/>
      <c r="D39" s="222"/>
      <c r="E39" s="223"/>
      <c r="F39" s="222"/>
      <c r="G39" s="222"/>
      <c r="H39" s="222"/>
      <c r="I39" s="222"/>
      <c r="J39" s="224"/>
      <c r="K39" s="225"/>
      <c r="L39" s="226" t="s">
        <v>95</v>
      </c>
      <c r="M39" s="226"/>
    </row>
    <row r="40" spans="1:13" ht="18.75">
      <c r="A40" s="227"/>
      <c r="B40" s="228" t="s">
        <v>303</v>
      </c>
      <c r="C40" s="321"/>
      <c r="D40" s="229"/>
      <c r="E40" s="230"/>
      <c r="F40" s="229"/>
      <c r="G40" s="229"/>
      <c r="H40" s="229"/>
      <c r="I40" s="229"/>
      <c r="J40" s="231"/>
      <c r="K40" s="232"/>
      <c r="L40" s="233"/>
      <c r="M40" s="233"/>
    </row>
    <row r="41" spans="1:13" ht="18.75">
      <c r="A41" s="241" t="s">
        <v>50</v>
      </c>
      <c r="B41" s="247" t="s">
        <v>146</v>
      </c>
      <c r="C41" s="249" t="s">
        <v>82</v>
      </c>
      <c r="D41" s="245" t="s">
        <v>0</v>
      </c>
      <c r="E41" s="250" t="s">
        <v>37</v>
      </c>
      <c r="F41" s="245" t="s">
        <v>0</v>
      </c>
      <c r="G41" s="245" t="s">
        <v>0</v>
      </c>
      <c r="H41" s="250" t="s">
        <v>37</v>
      </c>
      <c r="I41" s="245" t="s">
        <v>0</v>
      </c>
      <c r="J41" s="251">
        <f>(11560*12)</f>
        <v>138720</v>
      </c>
      <c r="K41" s="251" t="s">
        <v>0</v>
      </c>
      <c r="L41" s="251" t="s">
        <v>0</v>
      </c>
      <c r="M41" s="251">
        <f>(11560*12)</f>
        <v>138720</v>
      </c>
    </row>
    <row r="42" spans="1:13" ht="18.75">
      <c r="A42" s="241"/>
      <c r="B42" s="247"/>
      <c r="C42" s="249"/>
      <c r="D42" s="245"/>
      <c r="E42" s="250"/>
      <c r="F42" s="245"/>
      <c r="G42" s="245"/>
      <c r="H42" s="250"/>
      <c r="I42" s="245"/>
      <c r="J42" s="246" t="s">
        <v>300</v>
      </c>
      <c r="K42" s="251"/>
      <c r="L42" s="251"/>
      <c r="M42" s="251"/>
    </row>
    <row r="43" spans="1:13" ht="18.75">
      <c r="A43" s="241" t="s">
        <v>51</v>
      </c>
      <c r="B43" s="247" t="s">
        <v>147</v>
      </c>
      <c r="C43" s="279" t="s">
        <v>148</v>
      </c>
      <c r="D43" s="245" t="s">
        <v>0</v>
      </c>
      <c r="E43" s="250" t="s">
        <v>112</v>
      </c>
      <c r="F43" s="245" t="s">
        <v>0</v>
      </c>
      <c r="G43" s="245" t="s">
        <v>0</v>
      </c>
      <c r="H43" s="250" t="s">
        <v>112</v>
      </c>
      <c r="I43" s="245" t="s">
        <v>0</v>
      </c>
      <c r="J43" s="251">
        <f>(9780*12)</f>
        <v>117360</v>
      </c>
      <c r="K43" s="251" t="s">
        <v>0</v>
      </c>
      <c r="L43" s="251" t="s">
        <v>0</v>
      </c>
      <c r="M43" s="251">
        <f>(9780*12)</f>
        <v>117360</v>
      </c>
    </row>
    <row r="44" spans="1:13" ht="18.75">
      <c r="A44" s="241"/>
      <c r="B44" s="247"/>
      <c r="C44" s="279"/>
      <c r="D44" s="245"/>
      <c r="E44" s="280"/>
      <c r="F44" s="245"/>
      <c r="G44" s="245"/>
      <c r="H44" s="280"/>
      <c r="I44" s="245"/>
      <c r="J44" s="246" t="s">
        <v>301</v>
      </c>
      <c r="K44" s="251"/>
      <c r="L44" s="251"/>
      <c r="M44" s="251"/>
    </row>
    <row r="45" spans="1:13" ht="18.75">
      <c r="A45" s="241" t="s">
        <v>52</v>
      </c>
      <c r="B45" s="247" t="s">
        <v>149</v>
      </c>
      <c r="C45" s="279" t="s">
        <v>150</v>
      </c>
      <c r="D45" s="245" t="s">
        <v>0</v>
      </c>
      <c r="E45" s="281" t="s">
        <v>7</v>
      </c>
      <c r="F45" s="245" t="s">
        <v>0</v>
      </c>
      <c r="G45" s="245" t="s">
        <v>0</v>
      </c>
      <c r="H45" s="281" t="s">
        <v>7</v>
      </c>
      <c r="I45" s="245" t="s">
        <v>0</v>
      </c>
      <c r="J45" s="251">
        <f>(9000*12)</f>
        <v>108000</v>
      </c>
      <c r="K45" s="251" t="s">
        <v>0</v>
      </c>
      <c r="L45" s="251" t="s">
        <v>0</v>
      </c>
      <c r="M45" s="251">
        <f aca="true" t="shared" si="0" ref="M45:M63">(9000*12)</f>
        <v>108000</v>
      </c>
    </row>
    <row r="46" spans="1:13" ht="18.75">
      <c r="A46" s="241"/>
      <c r="B46" s="247"/>
      <c r="C46" s="279"/>
      <c r="D46" s="245"/>
      <c r="E46" s="281"/>
      <c r="F46" s="245"/>
      <c r="G46" s="245"/>
      <c r="H46" s="281"/>
      <c r="I46" s="245"/>
      <c r="J46" s="246" t="s">
        <v>302</v>
      </c>
      <c r="K46" s="251"/>
      <c r="L46" s="251"/>
      <c r="M46" s="251"/>
    </row>
    <row r="47" spans="1:13" ht="18.75">
      <c r="A47" s="241" t="s">
        <v>76</v>
      </c>
      <c r="B47" s="247" t="s">
        <v>151</v>
      </c>
      <c r="C47" s="253" t="s">
        <v>84</v>
      </c>
      <c r="D47" s="245" t="s">
        <v>0</v>
      </c>
      <c r="E47" s="280" t="s">
        <v>38</v>
      </c>
      <c r="F47" s="245" t="s">
        <v>0</v>
      </c>
      <c r="G47" s="245" t="s">
        <v>0</v>
      </c>
      <c r="H47" s="280" t="s">
        <v>38</v>
      </c>
      <c r="I47" s="245" t="s">
        <v>0</v>
      </c>
      <c r="J47" s="251">
        <f>(9000*12)</f>
        <v>108000</v>
      </c>
      <c r="K47" s="251" t="s">
        <v>0</v>
      </c>
      <c r="L47" s="251" t="s">
        <v>0</v>
      </c>
      <c r="M47" s="251">
        <f t="shared" si="0"/>
        <v>108000</v>
      </c>
    </row>
    <row r="48" spans="1:13" ht="18.75">
      <c r="A48" s="241"/>
      <c r="B48" s="247"/>
      <c r="C48" s="253"/>
      <c r="D48" s="245"/>
      <c r="E48" s="280"/>
      <c r="F48" s="245"/>
      <c r="G48" s="245"/>
      <c r="H48" s="280"/>
      <c r="I48" s="245"/>
      <c r="J48" s="246" t="s">
        <v>302</v>
      </c>
      <c r="K48" s="251"/>
      <c r="L48" s="251"/>
      <c r="M48" s="251"/>
    </row>
    <row r="49" spans="1:13" ht="18.75">
      <c r="A49" s="241" t="s">
        <v>77</v>
      </c>
      <c r="B49" s="247" t="s">
        <v>152</v>
      </c>
      <c r="C49" s="279" t="s">
        <v>148</v>
      </c>
      <c r="D49" s="245" t="s">
        <v>0</v>
      </c>
      <c r="E49" s="280" t="s">
        <v>38</v>
      </c>
      <c r="F49" s="245" t="s">
        <v>0</v>
      </c>
      <c r="G49" s="245" t="s">
        <v>0</v>
      </c>
      <c r="H49" s="280" t="s">
        <v>38</v>
      </c>
      <c r="I49" s="245" t="s">
        <v>0</v>
      </c>
      <c r="J49" s="251">
        <f>(9000*12)</f>
        <v>108000</v>
      </c>
      <c r="K49" s="251" t="s">
        <v>0</v>
      </c>
      <c r="L49" s="251" t="s">
        <v>0</v>
      </c>
      <c r="M49" s="246">
        <f t="shared" si="0"/>
        <v>108000</v>
      </c>
    </row>
    <row r="50" spans="1:13" ht="18.75">
      <c r="A50" s="241"/>
      <c r="B50" s="247"/>
      <c r="C50" s="279"/>
      <c r="D50" s="245"/>
      <c r="E50" s="280"/>
      <c r="F50" s="245"/>
      <c r="G50" s="245"/>
      <c r="H50" s="280"/>
      <c r="I50" s="245"/>
      <c r="J50" s="246" t="s">
        <v>302</v>
      </c>
      <c r="K50" s="251"/>
      <c r="L50" s="251"/>
      <c r="M50" s="246"/>
    </row>
    <row r="51" spans="1:13" ht="18.75">
      <c r="A51" s="241" t="s">
        <v>56</v>
      </c>
      <c r="B51" s="247" t="s">
        <v>153</v>
      </c>
      <c r="C51" s="279" t="s">
        <v>150</v>
      </c>
      <c r="D51" s="245" t="s">
        <v>0</v>
      </c>
      <c r="E51" s="280" t="s">
        <v>38</v>
      </c>
      <c r="F51" s="245" t="s">
        <v>0</v>
      </c>
      <c r="G51" s="245" t="s">
        <v>0</v>
      </c>
      <c r="H51" s="280" t="s">
        <v>38</v>
      </c>
      <c r="I51" s="245" t="s">
        <v>0</v>
      </c>
      <c r="J51" s="251">
        <f>(9000*12)</f>
        <v>108000</v>
      </c>
      <c r="K51" s="251" t="s">
        <v>0</v>
      </c>
      <c r="L51" s="251" t="s">
        <v>0</v>
      </c>
      <c r="M51" s="246">
        <f t="shared" si="0"/>
        <v>108000</v>
      </c>
    </row>
    <row r="52" spans="1:13" ht="18.75">
      <c r="A52" s="241"/>
      <c r="B52" s="282"/>
      <c r="C52" s="279"/>
      <c r="D52" s="245"/>
      <c r="E52" s="280"/>
      <c r="F52" s="245"/>
      <c r="G52" s="245"/>
      <c r="H52" s="280"/>
      <c r="I52" s="245"/>
      <c r="J52" s="246" t="s">
        <v>302</v>
      </c>
      <c r="K52" s="251"/>
      <c r="L52" s="251"/>
      <c r="M52" s="246"/>
    </row>
    <row r="53" spans="1:13" ht="18.75">
      <c r="A53" s="241" t="s">
        <v>57</v>
      </c>
      <c r="B53" s="242" t="s">
        <v>154</v>
      </c>
      <c r="C53" s="279" t="s">
        <v>84</v>
      </c>
      <c r="D53" s="245" t="s">
        <v>0</v>
      </c>
      <c r="E53" s="280" t="s">
        <v>38</v>
      </c>
      <c r="F53" s="245" t="s">
        <v>0</v>
      </c>
      <c r="G53" s="245" t="s">
        <v>0</v>
      </c>
      <c r="H53" s="280" t="s">
        <v>38</v>
      </c>
      <c r="I53" s="245" t="s">
        <v>0</v>
      </c>
      <c r="J53" s="251">
        <f>(9000*12)</f>
        <v>108000</v>
      </c>
      <c r="K53" s="251" t="s">
        <v>0</v>
      </c>
      <c r="L53" s="251" t="s">
        <v>0</v>
      </c>
      <c r="M53" s="246">
        <f t="shared" si="0"/>
        <v>108000</v>
      </c>
    </row>
    <row r="54" spans="1:13" ht="18.75">
      <c r="A54" s="241"/>
      <c r="B54" s="242"/>
      <c r="C54" s="279"/>
      <c r="D54" s="245"/>
      <c r="E54" s="280"/>
      <c r="F54" s="245"/>
      <c r="G54" s="245"/>
      <c r="H54" s="280"/>
      <c r="I54" s="245"/>
      <c r="J54" s="246" t="s">
        <v>302</v>
      </c>
      <c r="K54" s="251"/>
      <c r="L54" s="251"/>
      <c r="M54" s="246"/>
    </row>
    <row r="55" spans="1:13" ht="18.75">
      <c r="A55" s="241" t="s">
        <v>58</v>
      </c>
      <c r="B55" s="242" t="s">
        <v>156</v>
      </c>
      <c r="C55" s="279" t="s">
        <v>148</v>
      </c>
      <c r="D55" s="245" t="s">
        <v>0</v>
      </c>
      <c r="E55" s="280" t="s">
        <v>38</v>
      </c>
      <c r="F55" s="245" t="s">
        <v>0</v>
      </c>
      <c r="G55" s="245" t="s">
        <v>0</v>
      </c>
      <c r="H55" s="280" t="s">
        <v>38</v>
      </c>
      <c r="I55" s="245" t="s">
        <v>0</v>
      </c>
      <c r="J55" s="251">
        <f>(9000*12)</f>
        <v>108000</v>
      </c>
      <c r="K55" s="251" t="s">
        <v>0</v>
      </c>
      <c r="L55" s="251" t="s">
        <v>0</v>
      </c>
      <c r="M55" s="246">
        <f t="shared" si="0"/>
        <v>108000</v>
      </c>
    </row>
    <row r="56" spans="1:13" ht="18.75">
      <c r="A56" s="283"/>
      <c r="B56" s="284"/>
      <c r="C56" s="285"/>
      <c r="D56" s="286"/>
      <c r="E56" s="287"/>
      <c r="F56" s="286"/>
      <c r="G56" s="286"/>
      <c r="H56" s="287"/>
      <c r="I56" s="286"/>
      <c r="J56" s="246" t="s">
        <v>302</v>
      </c>
      <c r="K56" s="288"/>
      <c r="L56" s="288"/>
      <c r="M56" s="289"/>
    </row>
    <row r="57" spans="1:13" ht="18.75">
      <c r="A57" s="283" t="s">
        <v>59</v>
      </c>
      <c r="B57" s="284" t="s">
        <v>333</v>
      </c>
      <c r="C57" s="285" t="s">
        <v>148</v>
      </c>
      <c r="D57" s="245" t="s">
        <v>0</v>
      </c>
      <c r="E57" s="280" t="s">
        <v>38</v>
      </c>
      <c r="F57" s="245" t="s">
        <v>0</v>
      </c>
      <c r="G57" s="245" t="s">
        <v>0</v>
      </c>
      <c r="H57" s="280" t="s">
        <v>38</v>
      </c>
      <c r="I57" s="245" t="s">
        <v>0</v>
      </c>
      <c r="J57" s="251">
        <f>(9000*12)</f>
        <v>108000</v>
      </c>
      <c r="K57" s="251" t="s">
        <v>0</v>
      </c>
      <c r="L57" s="251" t="s">
        <v>0</v>
      </c>
      <c r="M57" s="246">
        <f t="shared" si="0"/>
        <v>108000</v>
      </c>
    </row>
    <row r="58" spans="1:13" ht="18.75">
      <c r="A58" s="283"/>
      <c r="B58" s="284"/>
      <c r="C58" s="285"/>
      <c r="D58" s="286"/>
      <c r="E58" s="287"/>
      <c r="F58" s="286"/>
      <c r="G58" s="286"/>
      <c r="H58" s="287"/>
      <c r="I58" s="286"/>
      <c r="J58" s="246" t="s">
        <v>302</v>
      </c>
      <c r="K58" s="288"/>
      <c r="L58" s="288"/>
      <c r="M58" s="289"/>
    </row>
    <row r="59" spans="1:13" ht="18.75">
      <c r="A59" s="241" t="s">
        <v>62</v>
      </c>
      <c r="B59" s="242" t="s">
        <v>155</v>
      </c>
      <c r="C59" s="279" t="s">
        <v>148</v>
      </c>
      <c r="D59" s="245" t="s">
        <v>0</v>
      </c>
      <c r="E59" s="280" t="s">
        <v>39</v>
      </c>
      <c r="F59" s="245" t="s">
        <v>0</v>
      </c>
      <c r="G59" s="245" t="s">
        <v>0</v>
      </c>
      <c r="H59" s="280" t="s">
        <v>39</v>
      </c>
      <c r="I59" s="245" t="s">
        <v>0</v>
      </c>
      <c r="J59" s="251">
        <f>(9000*12)</f>
        <v>108000</v>
      </c>
      <c r="K59" s="251" t="s">
        <v>0</v>
      </c>
      <c r="L59" s="251" t="s">
        <v>0</v>
      </c>
      <c r="M59" s="246">
        <f t="shared" si="0"/>
        <v>108000</v>
      </c>
    </row>
    <row r="60" spans="1:13" ht="18.75">
      <c r="A60" s="241"/>
      <c r="B60" s="242"/>
      <c r="C60" s="279"/>
      <c r="D60" s="245"/>
      <c r="E60" s="280"/>
      <c r="F60" s="245"/>
      <c r="G60" s="245"/>
      <c r="H60" s="280"/>
      <c r="I60" s="245"/>
      <c r="J60" s="246" t="s">
        <v>302</v>
      </c>
      <c r="K60" s="251"/>
      <c r="L60" s="251"/>
      <c r="M60" s="246"/>
    </row>
    <row r="61" spans="1:13" ht="18.75">
      <c r="A61" s="290" t="s">
        <v>60</v>
      </c>
      <c r="B61" s="291" t="s">
        <v>157</v>
      </c>
      <c r="C61" s="258" t="s">
        <v>150</v>
      </c>
      <c r="D61" s="292" t="s">
        <v>114</v>
      </c>
      <c r="E61" s="291" t="s">
        <v>40</v>
      </c>
      <c r="F61" s="245" t="s">
        <v>0</v>
      </c>
      <c r="G61" s="292" t="s">
        <v>114</v>
      </c>
      <c r="H61" s="291" t="s">
        <v>40</v>
      </c>
      <c r="I61" s="245" t="s">
        <v>0</v>
      </c>
      <c r="J61" s="251">
        <f>(9000*12)</f>
        <v>108000</v>
      </c>
      <c r="K61" s="251" t="s">
        <v>0</v>
      </c>
      <c r="L61" s="251" t="s">
        <v>0</v>
      </c>
      <c r="M61" s="246">
        <f t="shared" si="0"/>
        <v>108000</v>
      </c>
    </row>
    <row r="62" spans="1:13" ht="18.75">
      <c r="A62" s="293"/>
      <c r="B62" s="294"/>
      <c r="C62" s="295"/>
      <c r="D62" s="296"/>
      <c r="E62" s="294"/>
      <c r="F62" s="286"/>
      <c r="G62" s="296"/>
      <c r="H62" s="294"/>
      <c r="I62" s="286"/>
      <c r="J62" s="246" t="s">
        <v>302</v>
      </c>
      <c r="K62" s="251"/>
      <c r="L62" s="251"/>
      <c r="M62" s="246"/>
    </row>
    <row r="63" spans="1:13" ht="18.75">
      <c r="A63" s="290" t="s">
        <v>61</v>
      </c>
      <c r="B63" s="291" t="s">
        <v>158</v>
      </c>
      <c r="C63" s="258" t="s">
        <v>148</v>
      </c>
      <c r="D63" s="292" t="s">
        <v>114</v>
      </c>
      <c r="E63" s="291" t="s">
        <v>159</v>
      </c>
      <c r="F63" s="245" t="s">
        <v>0</v>
      </c>
      <c r="G63" s="292" t="s">
        <v>114</v>
      </c>
      <c r="H63" s="291" t="s">
        <v>159</v>
      </c>
      <c r="I63" s="245" t="s">
        <v>0</v>
      </c>
      <c r="J63" s="251">
        <f>(9000*12)</f>
        <v>108000</v>
      </c>
      <c r="K63" s="251" t="s">
        <v>0</v>
      </c>
      <c r="L63" s="251" t="s">
        <v>0</v>
      </c>
      <c r="M63" s="246">
        <f t="shared" si="0"/>
        <v>108000</v>
      </c>
    </row>
    <row r="64" spans="1:13" ht="18.75">
      <c r="A64" s="297"/>
      <c r="B64" s="298"/>
      <c r="C64" s="299"/>
      <c r="D64" s="300"/>
      <c r="E64" s="298"/>
      <c r="F64" s="262"/>
      <c r="G64" s="300"/>
      <c r="H64" s="298"/>
      <c r="I64" s="262"/>
      <c r="J64" s="264" t="s">
        <v>302</v>
      </c>
      <c r="K64" s="265"/>
      <c r="L64" s="265"/>
      <c r="M64" s="264"/>
    </row>
    <row r="69" spans="1:13" ht="18.75">
      <c r="A69" s="303" t="s">
        <v>344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s="315" customFormat="1" ht="18.75">
      <c r="A70" s="311" t="s">
        <v>313</v>
      </c>
      <c r="B70" s="311"/>
      <c r="C70" s="312"/>
      <c r="D70" s="311"/>
      <c r="E70" s="311"/>
      <c r="F70" s="311"/>
      <c r="G70" s="311"/>
      <c r="H70" s="311"/>
      <c r="I70" s="311"/>
      <c r="J70" s="313"/>
      <c r="K70" s="314"/>
      <c r="L70" s="314"/>
      <c r="M70" s="314"/>
    </row>
    <row r="71" spans="1:13" s="318" customFormat="1" ht="18.75">
      <c r="A71" s="316" t="s">
        <v>1</v>
      </c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</row>
    <row r="72" spans="1:13" ht="20.25" customHeight="1">
      <c r="A72" s="304" t="s">
        <v>4</v>
      </c>
      <c r="B72" s="305" t="s">
        <v>74</v>
      </c>
      <c r="C72" s="327"/>
      <c r="D72" s="305" t="s">
        <v>85</v>
      </c>
      <c r="E72" s="305"/>
      <c r="F72" s="305"/>
      <c r="G72" s="305" t="s">
        <v>93</v>
      </c>
      <c r="H72" s="305"/>
      <c r="I72" s="305"/>
      <c r="J72" s="210" t="s">
        <v>10</v>
      </c>
      <c r="K72" s="210"/>
      <c r="L72" s="210"/>
      <c r="M72" s="211"/>
    </row>
    <row r="73" spans="1:13" ht="20.25" customHeight="1">
      <c r="A73" s="304"/>
      <c r="B73" s="305"/>
      <c r="C73" s="306" t="s">
        <v>78</v>
      </c>
      <c r="D73" s="307" t="s">
        <v>86</v>
      </c>
      <c r="E73" s="306" t="s">
        <v>87</v>
      </c>
      <c r="F73" s="307" t="s">
        <v>88</v>
      </c>
      <c r="G73" s="307" t="s">
        <v>86</v>
      </c>
      <c r="H73" s="307" t="s">
        <v>87</v>
      </c>
      <c r="I73" s="307" t="s">
        <v>88</v>
      </c>
      <c r="J73" s="308" t="s">
        <v>10</v>
      </c>
      <c r="K73" s="309" t="s">
        <v>94</v>
      </c>
      <c r="L73" s="218" t="s">
        <v>96</v>
      </c>
      <c r="M73" s="219" t="s">
        <v>15</v>
      </c>
    </row>
    <row r="74" spans="1:13" ht="18.75">
      <c r="A74" s="304"/>
      <c r="B74" s="305"/>
      <c r="C74" s="328"/>
      <c r="D74" s="222"/>
      <c r="E74" s="223"/>
      <c r="F74" s="222"/>
      <c r="G74" s="222"/>
      <c r="H74" s="222"/>
      <c r="I74" s="222"/>
      <c r="J74" s="224"/>
      <c r="K74" s="309"/>
      <c r="L74" s="226" t="s">
        <v>95</v>
      </c>
      <c r="M74" s="226"/>
    </row>
    <row r="75" spans="1:13" ht="18.75">
      <c r="A75" s="241"/>
      <c r="B75" s="254" t="s">
        <v>35</v>
      </c>
      <c r="C75" s="255"/>
      <c r="D75" s="243"/>
      <c r="E75" s="256"/>
      <c r="F75" s="245"/>
      <c r="G75" s="243"/>
      <c r="H75" s="254"/>
      <c r="I75" s="245"/>
      <c r="J75" s="246"/>
      <c r="K75" s="251"/>
      <c r="L75" s="251"/>
      <c r="M75" s="334"/>
    </row>
    <row r="76" spans="1:13" ht="18.75">
      <c r="A76" s="241" t="s">
        <v>100</v>
      </c>
      <c r="B76" s="247" t="s">
        <v>160</v>
      </c>
      <c r="C76" s="253" t="s">
        <v>161</v>
      </c>
      <c r="D76" s="252" t="s">
        <v>162</v>
      </c>
      <c r="E76" s="249" t="s">
        <v>53</v>
      </c>
      <c r="F76" s="245" t="s">
        <v>23</v>
      </c>
      <c r="G76" s="252" t="s">
        <v>162</v>
      </c>
      <c r="H76" s="250" t="s">
        <v>53</v>
      </c>
      <c r="I76" s="245" t="s">
        <v>23</v>
      </c>
      <c r="J76" s="251">
        <f>(22170*12)</f>
        <v>266040</v>
      </c>
      <c r="K76" s="251">
        <f>(3500*12)</f>
        <v>42000</v>
      </c>
      <c r="L76" s="251" t="s">
        <v>0</v>
      </c>
      <c r="M76" s="333">
        <f>(22170*12)</f>
        <v>266040</v>
      </c>
    </row>
    <row r="77" spans="1:13" ht="18.75">
      <c r="A77" s="241"/>
      <c r="B77" s="247"/>
      <c r="C77" s="325"/>
      <c r="D77" s="243"/>
      <c r="E77" s="249" t="s">
        <v>54</v>
      </c>
      <c r="F77" s="245"/>
      <c r="G77" s="243"/>
      <c r="H77" s="250" t="s">
        <v>54</v>
      </c>
      <c r="I77" s="245"/>
      <c r="J77" s="246" t="s">
        <v>305</v>
      </c>
      <c r="K77" s="246" t="s">
        <v>304</v>
      </c>
      <c r="L77" s="251"/>
      <c r="M77" s="334"/>
    </row>
    <row r="78" spans="1:13" ht="18.75">
      <c r="A78" s="241" t="s">
        <v>101</v>
      </c>
      <c r="B78" s="247" t="s">
        <v>163</v>
      </c>
      <c r="C78" s="253" t="s">
        <v>97</v>
      </c>
      <c r="D78" s="252" t="s">
        <v>164</v>
      </c>
      <c r="E78" s="249" t="s">
        <v>119</v>
      </c>
      <c r="F78" s="245" t="s">
        <v>166</v>
      </c>
      <c r="G78" s="252" t="s">
        <v>164</v>
      </c>
      <c r="H78" s="250" t="s">
        <v>165</v>
      </c>
      <c r="I78" s="245" t="s">
        <v>166</v>
      </c>
      <c r="J78" s="251">
        <f>(21240*12)</f>
        <v>254880</v>
      </c>
      <c r="K78" s="251" t="s">
        <v>0</v>
      </c>
      <c r="L78" s="251" t="s">
        <v>0</v>
      </c>
      <c r="M78" s="333">
        <f>(21240*12)</f>
        <v>254880</v>
      </c>
    </row>
    <row r="79" spans="1:13" ht="18.75">
      <c r="A79" s="241"/>
      <c r="B79" s="247"/>
      <c r="C79" s="253"/>
      <c r="D79" s="252"/>
      <c r="E79" s="249"/>
      <c r="F79" s="245"/>
      <c r="G79" s="252"/>
      <c r="H79" s="250"/>
      <c r="I79" s="245"/>
      <c r="J79" s="246" t="s">
        <v>306</v>
      </c>
      <c r="K79" s="251"/>
      <c r="L79" s="251"/>
      <c r="M79" s="333"/>
    </row>
    <row r="80" spans="1:13" ht="18.75">
      <c r="A80" s="241" t="s">
        <v>102</v>
      </c>
      <c r="B80" s="243" t="s">
        <v>296</v>
      </c>
      <c r="C80" s="253" t="s">
        <v>173</v>
      </c>
      <c r="D80" s="252" t="s">
        <v>174</v>
      </c>
      <c r="E80" s="249" t="s">
        <v>55</v>
      </c>
      <c r="F80" s="245" t="s">
        <v>120</v>
      </c>
      <c r="G80" s="252" t="s">
        <v>174</v>
      </c>
      <c r="H80" s="250" t="s">
        <v>55</v>
      </c>
      <c r="I80" s="245" t="s">
        <v>120</v>
      </c>
      <c r="J80" s="251">
        <v>297900</v>
      </c>
      <c r="K80" s="251" t="s">
        <v>114</v>
      </c>
      <c r="L80" s="251" t="s">
        <v>114</v>
      </c>
      <c r="M80" s="333">
        <v>297900</v>
      </c>
    </row>
    <row r="81" spans="1:13" ht="18.75">
      <c r="A81" s="241"/>
      <c r="B81" s="310" t="s">
        <v>122</v>
      </c>
      <c r="C81" s="325"/>
      <c r="D81" s="329"/>
      <c r="E81" s="249"/>
      <c r="F81" s="245"/>
      <c r="G81" s="329"/>
      <c r="H81" s="244"/>
      <c r="I81" s="245"/>
      <c r="J81" s="246" t="s">
        <v>317</v>
      </c>
      <c r="K81" s="251"/>
      <c r="L81" s="251"/>
      <c r="M81" s="334" t="s">
        <v>318</v>
      </c>
    </row>
    <row r="82" spans="1:13" ht="18.75">
      <c r="A82" s="241" t="s">
        <v>103</v>
      </c>
      <c r="B82" s="247" t="s">
        <v>167</v>
      </c>
      <c r="C82" s="249" t="s">
        <v>168</v>
      </c>
      <c r="D82" s="329" t="s">
        <v>114</v>
      </c>
      <c r="E82" s="249" t="s">
        <v>123</v>
      </c>
      <c r="F82" s="245" t="s">
        <v>114</v>
      </c>
      <c r="G82" s="329" t="s">
        <v>114</v>
      </c>
      <c r="H82" s="250" t="s">
        <v>123</v>
      </c>
      <c r="I82" s="245" t="s">
        <v>114</v>
      </c>
      <c r="J82" s="251">
        <f>(13760*12)</f>
        <v>165120</v>
      </c>
      <c r="K82" s="251" t="s">
        <v>0</v>
      </c>
      <c r="L82" s="251" t="s">
        <v>114</v>
      </c>
      <c r="M82" s="333">
        <f>SUM(J82:L82)</f>
        <v>165120</v>
      </c>
    </row>
    <row r="83" spans="1:13" ht="18.75">
      <c r="A83" s="241"/>
      <c r="B83" s="247"/>
      <c r="C83" s="249"/>
      <c r="D83" s="329"/>
      <c r="E83" s="249"/>
      <c r="F83" s="245"/>
      <c r="G83" s="329"/>
      <c r="H83" s="250"/>
      <c r="I83" s="245"/>
      <c r="J83" s="246" t="s">
        <v>307</v>
      </c>
      <c r="K83" s="251"/>
      <c r="L83" s="251"/>
      <c r="M83" s="333"/>
    </row>
    <row r="84" spans="1:13" ht="18.75">
      <c r="A84" s="241"/>
      <c r="B84" s="254" t="s">
        <v>36</v>
      </c>
      <c r="C84" s="255"/>
      <c r="D84" s="256"/>
      <c r="E84" s="256"/>
      <c r="F84" s="245"/>
      <c r="G84" s="256"/>
      <c r="H84" s="250"/>
      <c r="I84" s="245"/>
      <c r="J84" s="242"/>
      <c r="K84" s="251"/>
      <c r="L84" s="251"/>
      <c r="M84" s="334"/>
    </row>
    <row r="85" spans="1:13" ht="18.75">
      <c r="A85" s="241" t="s">
        <v>311</v>
      </c>
      <c r="B85" s="247" t="s">
        <v>169</v>
      </c>
      <c r="C85" s="249" t="s">
        <v>118</v>
      </c>
      <c r="D85" s="245" t="s">
        <v>0</v>
      </c>
      <c r="E85" s="244" t="s">
        <v>124</v>
      </c>
      <c r="F85" s="245" t="s">
        <v>0</v>
      </c>
      <c r="G85" s="245" t="s">
        <v>0</v>
      </c>
      <c r="H85" s="244" t="s">
        <v>124</v>
      </c>
      <c r="I85" s="245" t="s">
        <v>0</v>
      </c>
      <c r="J85" s="251">
        <f>(12710*12)</f>
        <v>152520</v>
      </c>
      <c r="K85" s="251" t="s">
        <v>0</v>
      </c>
      <c r="L85" s="251" t="s">
        <v>114</v>
      </c>
      <c r="M85" s="333">
        <f>SUM(J85:L85)</f>
        <v>152520</v>
      </c>
    </row>
    <row r="86" spans="1:13" ht="18.75">
      <c r="A86" s="330"/>
      <c r="B86" s="330"/>
      <c r="C86" s="331"/>
      <c r="D86" s="330"/>
      <c r="E86" s="330"/>
      <c r="F86" s="330"/>
      <c r="G86" s="330"/>
      <c r="H86" s="330"/>
      <c r="I86" s="330"/>
      <c r="J86" s="264" t="s">
        <v>308</v>
      </c>
      <c r="K86" s="332"/>
      <c r="L86" s="332"/>
      <c r="M86" s="332"/>
    </row>
    <row r="88" spans="1:13" s="318" customFormat="1" ht="18.75">
      <c r="A88" s="316" t="s">
        <v>2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</row>
    <row r="89" spans="1:13" ht="20.25" customHeight="1">
      <c r="A89" s="304" t="s">
        <v>4</v>
      </c>
      <c r="B89" s="305" t="s">
        <v>74</v>
      </c>
      <c r="C89" s="327"/>
      <c r="D89" s="305" t="s">
        <v>85</v>
      </c>
      <c r="E89" s="305"/>
      <c r="F89" s="305"/>
      <c r="G89" s="305" t="s">
        <v>93</v>
      </c>
      <c r="H89" s="305"/>
      <c r="I89" s="305"/>
      <c r="J89" s="210" t="s">
        <v>10</v>
      </c>
      <c r="K89" s="210"/>
      <c r="L89" s="210"/>
      <c r="M89" s="211"/>
    </row>
    <row r="90" spans="1:13" ht="20.25" customHeight="1">
      <c r="A90" s="304"/>
      <c r="B90" s="305"/>
      <c r="C90" s="306" t="s">
        <v>78</v>
      </c>
      <c r="D90" s="307" t="s">
        <v>86</v>
      </c>
      <c r="E90" s="306" t="s">
        <v>87</v>
      </c>
      <c r="F90" s="307" t="s">
        <v>88</v>
      </c>
      <c r="G90" s="307" t="s">
        <v>86</v>
      </c>
      <c r="H90" s="307" t="s">
        <v>87</v>
      </c>
      <c r="I90" s="307" t="s">
        <v>88</v>
      </c>
      <c r="J90" s="308" t="s">
        <v>10</v>
      </c>
      <c r="K90" s="309" t="s">
        <v>94</v>
      </c>
      <c r="L90" s="218" t="s">
        <v>96</v>
      </c>
      <c r="M90" s="219" t="s">
        <v>15</v>
      </c>
    </row>
    <row r="91" spans="1:13" ht="18.75">
      <c r="A91" s="304"/>
      <c r="B91" s="305"/>
      <c r="C91" s="328"/>
      <c r="D91" s="222"/>
      <c r="E91" s="223"/>
      <c r="F91" s="222"/>
      <c r="G91" s="222"/>
      <c r="H91" s="222"/>
      <c r="I91" s="222"/>
      <c r="J91" s="224"/>
      <c r="K91" s="309"/>
      <c r="L91" s="226" t="s">
        <v>95</v>
      </c>
      <c r="M91" s="226"/>
    </row>
    <row r="92" spans="1:13" ht="18.75">
      <c r="A92" s="241"/>
      <c r="B92" s="254" t="s">
        <v>35</v>
      </c>
      <c r="C92" s="255"/>
      <c r="D92" s="243"/>
      <c r="E92" s="256"/>
      <c r="F92" s="245"/>
      <c r="G92" s="243"/>
      <c r="H92" s="254"/>
      <c r="I92" s="245"/>
      <c r="J92" s="246"/>
      <c r="K92" s="251"/>
      <c r="L92" s="251"/>
      <c r="M92" s="243"/>
    </row>
    <row r="93" spans="1:13" ht="18.75">
      <c r="A93" s="241" t="s">
        <v>312</v>
      </c>
      <c r="B93" s="247" t="s">
        <v>170</v>
      </c>
      <c r="C93" s="249" t="s">
        <v>99</v>
      </c>
      <c r="D93" s="252" t="s">
        <v>171</v>
      </c>
      <c r="E93" s="250" t="s">
        <v>63</v>
      </c>
      <c r="F93" s="245" t="s">
        <v>23</v>
      </c>
      <c r="G93" s="252" t="s">
        <v>171</v>
      </c>
      <c r="H93" s="250" t="s">
        <v>63</v>
      </c>
      <c r="I93" s="245" t="s">
        <v>23</v>
      </c>
      <c r="J93" s="251">
        <f>(31340*12)</f>
        <v>376080</v>
      </c>
      <c r="K93" s="251">
        <f>(3500*12)</f>
        <v>42000</v>
      </c>
      <c r="L93" s="251" t="s">
        <v>0</v>
      </c>
      <c r="M93" s="251">
        <f>J93+K93</f>
        <v>418080</v>
      </c>
    </row>
    <row r="94" spans="1:13" ht="18.75">
      <c r="A94" s="241"/>
      <c r="B94" s="247"/>
      <c r="C94" s="325"/>
      <c r="D94" s="243"/>
      <c r="E94" s="250" t="s">
        <v>64</v>
      </c>
      <c r="F94" s="245"/>
      <c r="G94" s="243"/>
      <c r="H94" s="250" t="s">
        <v>64</v>
      </c>
      <c r="I94" s="245"/>
      <c r="J94" s="246" t="s">
        <v>309</v>
      </c>
      <c r="K94" s="246" t="s">
        <v>304</v>
      </c>
      <c r="L94" s="251"/>
      <c r="M94" s="243"/>
    </row>
    <row r="95" spans="1:13" ht="18.75">
      <c r="A95" s="241"/>
      <c r="B95" s="247"/>
      <c r="C95" s="325"/>
      <c r="D95" s="243"/>
      <c r="E95" s="249"/>
      <c r="F95" s="245"/>
      <c r="G95" s="243"/>
      <c r="H95" s="250"/>
      <c r="I95" s="245"/>
      <c r="J95" s="251"/>
      <c r="K95" s="251"/>
      <c r="L95" s="251"/>
      <c r="M95" s="243"/>
    </row>
    <row r="96" spans="1:13" ht="18.75">
      <c r="A96" s="241"/>
      <c r="B96" s="254" t="s">
        <v>36</v>
      </c>
      <c r="C96" s="255"/>
      <c r="D96" s="256"/>
      <c r="E96" s="256"/>
      <c r="F96" s="245"/>
      <c r="G96" s="256"/>
      <c r="H96" s="250"/>
      <c r="I96" s="245"/>
      <c r="J96" s="250"/>
      <c r="K96" s="251"/>
      <c r="L96" s="251"/>
      <c r="M96" s="243"/>
    </row>
    <row r="97" spans="1:13" ht="18.75">
      <c r="A97" s="241" t="s">
        <v>325</v>
      </c>
      <c r="B97" s="258" t="s">
        <v>175</v>
      </c>
      <c r="C97" s="257" t="s">
        <v>176</v>
      </c>
      <c r="D97" s="256" t="s">
        <v>114</v>
      </c>
      <c r="E97" s="257" t="s">
        <v>65</v>
      </c>
      <c r="F97" s="245" t="s">
        <v>114</v>
      </c>
      <c r="G97" s="256" t="s">
        <v>114</v>
      </c>
      <c r="H97" s="257" t="s">
        <v>65</v>
      </c>
      <c r="I97" s="245" t="s">
        <v>114</v>
      </c>
      <c r="J97" s="251">
        <f>(9590*12)</f>
        <v>115080</v>
      </c>
      <c r="K97" s="251"/>
      <c r="L97" s="251" t="s">
        <v>0</v>
      </c>
      <c r="M97" s="251">
        <f>J97+K97</f>
        <v>115080</v>
      </c>
    </row>
    <row r="98" spans="1:13" ht="18.75">
      <c r="A98" s="241"/>
      <c r="B98" s="258"/>
      <c r="C98" s="257"/>
      <c r="D98" s="256"/>
      <c r="E98" s="257"/>
      <c r="F98" s="245"/>
      <c r="G98" s="256"/>
      <c r="H98" s="257"/>
      <c r="I98" s="245"/>
      <c r="J98" s="246" t="s">
        <v>310</v>
      </c>
      <c r="K98" s="251"/>
      <c r="L98" s="251"/>
      <c r="M98" s="251"/>
    </row>
    <row r="99" spans="1:13" ht="18.75">
      <c r="A99" s="241" t="s">
        <v>325</v>
      </c>
      <c r="B99" s="243" t="s">
        <v>296</v>
      </c>
      <c r="C99" s="249" t="s">
        <v>177</v>
      </c>
      <c r="D99" s="245" t="s">
        <v>0</v>
      </c>
      <c r="E99" s="244" t="s">
        <v>240</v>
      </c>
      <c r="F99" s="245" t="s">
        <v>0</v>
      </c>
      <c r="G99" s="245" t="s">
        <v>0</v>
      </c>
      <c r="H99" s="244" t="s">
        <v>240</v>
      </c>
      <c r="I99" s="245" t="s">
        <v>0</v>
      </c>
      <c r="J99" s="251" t="s">
        <v>114</v>
      </c>
      <c r="K99" s="251" t="s">
        <v>114</v>
      </c>
      <c r="L99" s="251" t="s">
        <v>114</v>
      </c>
      <c r="M99" s="246" t="s">
        <v>237</v>
      </c>
    </row>
    <row r="100" spans="1:13" ht="18.75">
      <c r="A100" s="330"/>
      <c r="B100" s="330"/>
      <c r="C100" s="331"/>
      <c r="D100" s="330"/>
      <c r="E100" s="330"/>
      <c r="F100" s="330"/>
      <c r="G100" s="330"/>
      <c r="H100" s="330"/>
      <c r="I100" s="330"/>
      <c r="J100" s="259"/>
      <c r="K100" s="332"/>
      <c r="L100" s="332"/>
      <c r="M100" s="332"/>
    </row>
  </sheetData>
  <sheetProtection/>
  <mergeCells count="30">
    <mergeCell ref="A37:A39"/>
    <mergeCell ref="B37:B39"/>
    <mergeCell ref="D37:F37"/>
    <mergeCell ref="A88:M88"/>
    <mergeCell ref="A89:A91"/>
    <mergeCell ref="B89:B91"/>
    <mergeCell ref="D89:F89"/>
    <mergeCell ref="G89:I89"/>
    <mergeCell ref="J89:L89"/>
    <mergeCell ref="K90:K91"/>
    <mergeCell ref="B4:B6"/>
    <mergeCell ref="A3:B3"/>
    <mergeCell ref="A36:B36"/>
    <mergeCell ref="D4:F4"/>
    <mergeCell ref="A71:M71"/>
    <mergeCell ref="A72:A74"/>
    <mergeCell ref="B72:B74"/>
    <mergeCell ref="D72:F72"/>
    <mergeCell ref="G72:I72"/>
    <mergeCell ref="J72:L72"/>
    <mergeCell ref="G37:I37"/>
    <mergeCell ref="J37:L37"/>
    <mergeCell ref="K38:K39"/>
    <mergeCell ref="A1:M1"/>
    <mergeCell ref="A69:M69"/>
    <mergeCell ref="K73:K74"/>
    <mergeCell ref="A4:A6"/>
    <mergeCell ref="G4:I4"/>
    <mergeCell ref="K5:K6"/>
    <mergeCell ref="J4:L4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3.00390625" style="2" customWidth="1"/>
    <col min="2" max="2" width="6.421875" style="2" customWidth="1"/>
    <col min="3" max="3" width="5.421875" style="2" customWidth="1"/>
    <col min="4" max="4" width="5.8515625" style="2" customWidth="1"/>
    <col min="5" max="5" width="10.140625" style="2" customWidth="1"/>
    <col min="6" max="6" width="6.7109375" style="2" customWidth="1"/>
    <col min="7" max="7" width="5.28125" style="2" customWidth="1"/>
    <col min="8" max="8" width="5.57421875" style="2" customWidth="1"/>
    <col min="9" max="9" width="6.57421875" style="2" customWidth="1"/>
    <col min="10" max="10" width="4.7109375" style="2" customWidth="1"/>
    <col min="11" max="11" width="4.00390625" style="2" customWidth="1"/>
    <col min="12" max="12" width="6.28125" style="2" customWidth="1"/>
    <col min="13" max="13" width="5.28125" style="2" customWidth="1"/>
    <col min="14" max="14" width="4.7109375" style="2" customWidth="1"/>
    <col min="15" max="15" width="11.140625" style="2" customWidth="1"/>
    <col min="16" max="16" width="9.421875" style="2" customWidth="1"/>
    <col min="17" max="17" width="8.140625" style="2" customWidth="1"/>
    <col min="18" max="18" width="7.7109375" style="2" customWidth="1"/>
    <col min="19" max="19" width="9.57421875" style="2" customWidth="1"/>
    <col min="20" max="20" width="11.140625" style="2" customWidth="1"/>
    <col min="21" max="16384" width="9.140625" style="2" customWidth="1"/>
  </cols>
  <sheetData>
    <row r="1" spans="1:20" s="1" customFormat="1" ht="17.25">
      <c r="A1" s="55" t="s">
        <v>326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17.25">
      <c r="A2" s="55" t="s">
        <v>185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11.25" customHeight="1"/>
    <row r="4" spans="1:20" s="1" customFormat="1" ht="17.25">
      <c r="A4" s="56" t="s">
        <v>186</v>
      </c>
      <c r="B4" s="59" t="s">
        <v>187</v>
      </c>
      <c r="C4" s="60"/>
      <c r="D4" s="61"/>
      <c r="E4" s="3" t="s">
        <v>122</v>
      </c>
      <c r="F4" s="4" t="s">
        <v>188</v>
      </c>
      <c r="G4" s="5"/>
      <c r="H4" s="6"/>
      <c r="I4" s="49" t="s">
        <v>113</v>
      </c>
      <c r="J4" s="50"/>
      <c r="K4" s="51"/>
      <c r="L4" s="49" t="s">
        <v>191</v>
      </c>
      <c r="M4" s="50"/>
      <c r="N4" s="51"/>
      <c r="O4" s="3" t="s">
        <v>193</v>
      </c>
      <c r="P4" s="52" t="s">
        <v>195</v>
      </c>
      <c r="Q4" s="53"/>
      <c r="R4" s="54"/>
      <c r="S4" s="8" t="s">
        <v>217</v>
      </c>
      <c r="T4" s="3" t="s">
        <v>178</v>
      </c>
    </row>
    <row r="5" spans="1:20" s="1" customFormat="1" ht="17.25">
      <c r="A5" s="57"/>
      <c r="B5" s="62"/>
      <c r="C5" s="63"/>
      <c r="D5" s="64"/>
      <c r="E5" s="9" t="s">
        <v>205</v>
      </c>
      <c r="F5" s="10" t="s">
        <v>189</v>
      </c>
      <c r="G5" s="11"/>
      <c r="H5" s="12"/>
      <c r="I5" s="45" t="s">
        <v>190</v>
      </c>
      <c r="J5" s="46"/>
      <c r="K5" s="47"/>
      <c r="L5" s="45" t="s">
        <v>192</v>
      </c>
      <c r="M5" s="46"/>
      <c r="N5" s="47"/>
      <c r="O5" s="14" t="s">
        <v>194</v>
      </c>
      <c r="P5" s="15">
        <v>61</v>
      </c>
      <c r="Q5" s="15">
        <v>62</v>
      </c>
      <c r="R5" s="15">
        <v>63</v>
      </c>
      <c r="S5" s="16" t="s">
        <v>218</v>
      </c>
      <c r="T5" s="14" t="s">
        <v>200</v>
      </c>
    </row>
    <row r="6" spans="1:20" s="1" customFormat="1" ht="17.25">
      <c r="A6" s="57"/>
      <c r="B6" s="15" t="s">
        <v>203</v>
      </c>
      <c r="C6" s="15" t="s">
        <v>172</v>
      </c>
      <c r="D6" s="15" t="s">
        <v>3</v>
      </c>
      <c r="E6" s="3"/>
      <c r="F6" s="15" t="s">
        <v>203</v>
      </c>
      <c r="G6" s="15" t="s">
        <v>172</v>
      </c>
      <c r="H6" s="15" t="s">
        <v>3</v>
      </c>
      <c r="I6" s="15" t="s">
        <v>203</v>
      </c>
      <c r="J6" s="15" t="s">
        <v>172</v>
      </c>
      <c r="K6" s="15" t="s">
        <v>3</v>
      </c>
      <c r="L6" s="15" t="s">
        <v>203</v>
      </c>
      <c r="M6" s="15" t="s">
        <v>172</v>
      </c>
      <c r="N6" s="15" t="s">
        <v>3</v>
      </c>
      <c r="O6" s="14"/>
      <c r="P6" s="16" t="s">
        <v>199</v>
      </c>
      <c r="Q6" s="16" t="s">
        <v>199</v>
      </c>
      <c r="R6" s="16" t="s">
        <v>199</v>
      </c>
      <c r="S6" s="16" t="s">
        <v>219</v>
      </c>
      <c r="T6" s="14" t="s">
        <v>201</v>
      </c>
    </row>
    <row r="7" spans="1:20" s="1" customFormat="1" ht="17.25">
      <c r="A7" s="57"/>
      <c r="B7" s="16"/>
      <c r="C7" s="16"/>
      <c r="D7" s="36" t="s">
        <v>204</v>
      </c>
      <c r="E7" s="14"/>
      <c r="F7" s="16"/>
      <c r="G7" s="16"/>
      <c r="H7" s="36" t="s">
        <v>206</v>
      </c>
      <c r="I7" s="16"/>
      <c r="J7" s="16"/>
      <c r="K7" s="36" t="s">
        <v>66</v>
      </c>
      <c r="L7" s="16"/>
      <c r="M7" s="16"/>
      <c r="N7" s="36" t="s">
        <v>67</v>
      </c>
      <c r="O7" s="14"/>
      <c r="P7" s="16"/>
      <c r="Q7" s="16"/>
      <c r="R7" s="16"/>
      <c r="S7" s="16" t="s">
        <v>327</v>
      </c>
      <c r="T7" s="14" t="s">
        <v>328</v>
      </c>
    </row>
    <row r="8" spans="1:20" s="1" customFormat="1" ht="17.25">
      <c r="A8" s="58"/>
      <c r="B8" s="17"/>
      <c r="C8" s="17"/>
      <c r="D8" s="9"/>
      <c r="E8" s="18"/>
      <c r="F8" s="17"/>
      <c r="G8" s="17"/>
      <c r="H8" s="9"/>
      <c r="I8" s="17"/>
      <c r="J8" s="17"/>
      <c r="K8" s="9"/>
      <c r="L8" s="17"/>
      <c r="M8" s="17"/>
      <c r="N8" s="9"/>
      <c r="O8" s="18"/>
      <c r="P8" s="17"/>
      <c r="Q8" s="17"/>
      <c r="R8" s="17"/>
      <c r="S8" s="17"/>
      <c r="T8" s="18" t="s">
        <v>329</v>
      </c>
    </row>
    <row r="9" spans="1:20" ht="17.25">
      <c r="A9" s="19" t="s">
        <v>207</v>
      </c>
      <c r="B9" s="20">
        <v>10</v>
      </c>
      <c r="C9" s="20">
        <v>3</v>
      </c>
      <c r="D9" s="20">
        <v>13</v>
      </c>
      <c r="E9" s="20">
        <v>1</v>
      </c>
      <c r="F9" s="20">
        <v>6</v>
      </c>
      <c r="G9" s="20">
        <v>2</v>
      </c>
      <c r="H9" s="20">
        <v>8</v>
      </c>
      <c r="I9" s="20">
        <v>9</v>
      </c>
      <c r="J9" s="20" t="s">
        <v>114</v>
      </c>
      <c r="K9" s="20">
        <v>9</v>
      </c>
      <c r="L9" s="20">
        <v>2</v>
      </c>
      <c r="M9" s="20" t="s">
        <v>114</v>
      </c>
      <c r="N9" s="20">
        <v>2</v>
      </c>
      <c r="O9" s="20">
        <v>33</v>
      </c>
      <c r="P9" s="20">
        <v>24.09</v>
      </c>
      <c r="Q9" s="20">
        <v>23.67</v>
      </c>
      <c r="R9" s="20">
        <v>23.26</v>
      </c>
      <c r="S9" s="25">
        <v>31000000</v>
      </c>
      <c r="T9" s="20">
        <f>SUM(B9:O9)</f>
        <v>98</v>
      </c>
    </row>
    <row r="10" spans="1:20" ht="17.25">
      <c r="A10" s="21" t="s">
        <v>208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7.25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6" spans="7:14" ht="17.25">
      <c r="G16" s="48" t="s">
        <v>330</v>
      </c>
      <c r="H16" s="48"/>
      <c r="I16" s="48"/>
      <c r="J16" s="48"/>
      <c r="K16" s="48"/>
      <c r="L16" s="48"/>
      <c r="M16" s="48"/>
      <c r="N16" s="48"/>
    </row>
    <row r="17" spans="7:14" ht="17.25">
      <c r="G17" s="48" t="s">
        <v>209</v>
      </c>
      <c r="H17" s="48"/>
      <c r="I17" s="48"/>
      <c r="J17" s="48"/>
      <c r="K17" s="48"/>
      <c r="L17" s="48"/>
      <c r="M17" s="48"/>
      <c r="N17" s="48"/>
    </row>
    <row r="19" spans="1:5" ht="17.25">
      <c r="A19" s="48"/>
      <c r="B19" s="48"/>
      <c r="C19" s="48"/>
      <c r="D19" s="48"/>
      <c r="E19" s="48"/>
    </row>
    <row r="20" spans="1:5" ht="17.25">
      <c r="A20" s="48" t="s">
        <v>210</v>
      </c>
      <c r="B20" s="48"/>
      <c r="C20" s="48"/>
      <c r="D20" s="48"/>
      <c r="E20" s="48"/>
    </row>
    <row r="21" spans="1:5" ht="17.25">
      <c r="A21" s="48" t="s">
        <v>28</v>
      </c>
      <c r="B21" s="48"/>
      <c r="C21" s="48"/>
      <c r="D21" s="48"/>
      <c r="E21" s="48"/>
    </row>
    <row r="22" spans="1:5" ht="17.25">
      <c r="A22" s="48" t="s">
        <v>211</v>
      </c>
      <c r="B22" s="48"/>
      <c r="C22" s="48"/>
      <c r="D22" s="48"/>
      <c r="E22" s="48"/>
    </row>
  </sheetData>
  <sheetProtection/>
  <mergeCells count="15">
    <mergeCell ref="A1:T1"/>
    <mergeCell ref="G16:N16"/>
    <mergeCell ref="A21:E21"/>
    <mergeCell ref="A2:T2"/>
    <mergeCell ref="A22:E22"/>
    <mergeCell ref="A19:E19"/>
    <mergeCell ref="A4:A8"/>
    <mergeCell ref="B4:D5"/>
    <mergeCell ref="I4:K4"/>
    <mergeCell ref="I5:K5"/>
    <mergeCell ref="G17:N17"/>
    <mergeCell ref="A20:E20"/>
    <mergeCell ref="L4:N4"/>
    <mergeCell ref="L5:N5"/>
    <mergeCell ref="P4:R4"/>
  </mergeCells>
  <printOptions/>
  <pageMargins left="0.17" right="0.1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13.00390625" style="2" customWidth="1"/>
    <col min="2" max="2" width="6.421875" style="2" customWidth="1"/>
    <col min="3" max="3" width="5.421875" style="2" customWidth="1"/>
    <col min="4" max="4" width="5.8515625" style="2" customWidth="1"/>
    <col min="5" max="5" width="10.140625" style="2" customWidth="1"/>
    <col min="6" max="6" width="6.7109375" style="2" customWidth="1"/>
    <col min="7" max="7" width="5.28125" style="2" customWidth="1"/>
    <col min="8" max="8" width="5.57421875" style="2" customWidth="1"/>
    <col min="9" max="9" width="6.57421875" style="2" customWidth="1"/>
    <col min="10" max="10" width="4.7109375" style="2" customWidth="1"/>
    <col min="11" max="11" width="4.00390625" style="2" customWidth="1"/>
    <col min="12" max="12" width="6.28125" style="2" customWidth="1"/>
    <col min="13" max="13" width="5.28125" style="2" customWidth="1"/>
    <col min="14" max="14" width="4.7109375" style="2" customWidth="1"/>
    <col min="15" max="15" width="11.140625" style="2" customWidth="1"/>
    <col min="16" max="16" width="9.421875" style="2" customWidth="1"/>
    <col min="17" max="17" width="8.140625" style="2" customWidth="1"/>
    <col min="18" max="18" width="7.7109375" style="2" customWidth="1"/>
    <col min="19" max="19" width="9.57421875" style="2" customWidth="1"/>
    <col min="20" max="20" width="11.140625" style="2" customWidth="1"/>
    <col min="21" max="16384" width="9.140625" style="2" customWidth="1"/>
  </cols>
  <sheetData>
    <row r="1" spans="1:20" s="1" customFormat="1" ht="17.25">
      <c r="A1" s="55" t="s">
        <v>184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" customFormat="1" ht="17.25">
      <c r="A2" s="55" t="s">
        <v>185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11.25" customHeight="1"/>
    <row r="4" spans="1:20" s="1" customFormat="1" ht="17.25">
      <c r="A4" s="56" t="s">
        <v>186</v>
      </c>
      <c r="B4" s="59" t="s">
        <v>187</v>
      </c>
      <c r="C4" s="60"/>
      <c r="D4" s="61"/>
      <c r="E4" s="3" t="s">
        <v>122</v>
      </c>
      <c r="F4" s="4" t="s">
        <v>188</v>
      </c>
      <c r="G4" s="5"/>
      <c r="H4" s="6"/>
      <c r="I4" s="49" t="s">
        <v>113</v>
      </c>
      <c r="J4" s="50"/>
      <c r="K4" s="51"/>
      <c r="L4" s="49" t="s">
        <v>191</v>
      </c>
      <c r="M4" s="50"/>
      <c r="N4" s="51"/>
      <c r="O4" s="3" t="s">
        <v>193</v>
      </c>
      <c r="P4" s="52" t="s">
        <v>195</v>
      </c>
      <c r="Q4" s="53"/>
      <c r="R4" s="54"/>
      <c r="S4" s="8" t="s">
        <v>217</v>
      </c>
      <c r="T4" s="3" t="s">
        <v>178</v>
      </c>
    </row>
    <row r="5" spans="1:20" s="1" customFormat="1" ht="17.25">
      <c r="A5" s="57"/>
      <c r="B5" s="62"/>
      <c r="C5" s="63"/>
      <c r="D5" s="64"/>
      <c r="E5" s="9" t="s">
        <v>205</v>
      </c>
      <c r="F5" s="10" t="s">
        <v>189</v>
      </c>
      <c r="G5" s="11"/>
      <c r="H5" s="12"/>
      <c r="I5" s="45" t="s">
        <v>190</v>
      </c>
      <c r="J5" s="46"/>
      <c r="K5" s="47"/>
      <c r="L5" s="45" t="s">
        <v>192</v>
      </c>
      <c r="M5" s="46"/>
      <c r="N5" s="47"/>
      <c r="O5" s="14" t="s">
        <v>194</v>
      </c>
      <c r="P5" s="15" t="s">
        <v>196</v>
      </c>
      <c r="Q5" s="15">
        <v>59</v>
      </c>
      <c r="R5" s="15">
        <v>60</v>
      </c>
      <c r="S5" s="16" t="s">
        <v>218</v>
      </c>
      <c r="T5" s="14" t="s">
        <v>200</v>
      </c>
    </row>
    <row r="6" spans="1:20" s="1" customFormat="1" ht="17.25">
      <c r="A6" s="57"/>
      <c r="B6" s="7" t="s">
        <v>203</v>
      </c>
      <c r="C6" s="15" t="s">
        <v>172</v>
      </c>
      <c r="D6" s="15" t="s">
        <v>3</v>
      </c>
      <c r="E6" s="3"/>
      <c r="F6" s="15" t="s">
        <v>203</v>
      </c>
      <c r="G6" s="15" t="s">
        <v>172</v>
      </c>
      <c r="H6" s="15" t="s">
        <v>3</v>
      </c>
      <c r="I6" s="15" t="s">
        <v>203</v>
      </c>
      <c r="J6" s="15" t="s">
        <v>172</v>
      </c>
      <c r="K6" s="15" t="s">
        <v>3</v>
      </c>
      <c r="L6" s="15" t="s">
        <v>203</v>
      </c>
      <c r="M6" s="15" t="s">
        <v>172</v>
      </c>
      <c r="N6" s="15" t="s">
        <v>3</v>
      </c>
      <c r="O6" s="14"/>
      <c r="P6" s="16" t="s">
        <v>197</v>
      </c>
      <c r="Q6" s="16" t="s">
        <v>199</v>
      </c>
      <c r="R6" s="16" t="s">
        <v>199</v>
      </c>
      <c r="S6" s="16" t="s">
        <v>219</v>
      </c>
      <c r="T6" s="14" t="s">
        <v>201</v>
      </c>
    </row>
    <row r="7" spans="1:20" s="1" customFormat="1" ht="17.25">
      <c r="A7" s="58"/>
      <c r="B7" s="13"/>
      <c r="C7" s="17"/>
      <c r="D7" s="9" t="s">
        <v>204</v>
      </c>
      <c r="E7" s="18"/>
      <c r="F7" s="17"/>
      <c r="G7" s="17"/>
      <c r="H7" s="9" t="s">
        <v>206</v>
      </c>
      <c r="I7" s="17"/>
      <c r="J7" s="17"/>
      <c r="K7" s="9" t="s">
        <v>66</v>
      </c>
      <c r="L7" s="17"/>
      <c r="M7" s="17"/>
      <c r="N7" s="9" t="s">
        <v>67</v>
      </c>
      <c r="O7" s="18"/>
      <c r="P7" s="17" t="s">
        <v>198</v>
      </c>
      <c r="Q7" s="17"/>
      <c r="R7" s="17"/>
      <c r="S7" s="17" t="s">
        <v>220</v>
      </c>
      <c r="T7" s="18" t="s">
        <v>202</v>
      </c>
    </row>
    <row r="8" spans="1:20" ht="17.25">
      <c r="A8" s="19" t="s">
        <v>207</v>
      </c>
      <c r="B8" s="20">
        <v>10</v>
      </c>
      <c r="C8" s="20">
        <v>1</v>
      </c>
      <c r="D8" s="20">
        <v>11</v>
      </c>
      <c r="E8" s="20">
        <v>1</v>
      </c>
      <c r="F8" s="20">
        <v>6</v>
      </c>
      <c r="G8" s="20">
        <v>1</v>
      </c>
      <c r="H8" s="20">
        <v>7</v>
      </c>
      <c r="I8" s="20">
        <v>9</v>
      </c>
      <c r="J8" s="20" t="s">
        <v>114</v>
      </c>
      <c r="K8" s="20">
        <v>9</v>
      </c>
      <c r="L8" s="20">
        <v>2</v>
      </c>
      <c r="M8" s="20" t="s">
        <v>114</v>
      </c>
      <c r="N8" s="20">
        <v>2</v>
      </c>
      <c r="O8" s="20">
        <v>30</v>
      </c>
      <c r="P8" s="20">
        <v>36.44</v>
      </c>
      <c r="Q8" s="20">
        <v>26.92</v>
      </c>
      <c r="R8" s="20">
        <v>28.15</v>
      </c>
      <c r="S8" s="25">
        <v>21000000</v>
      </c>
      <c r="T8" s="20">
        <v>27.49</v>
      </c>
    </row>
    <row r="9" spans="1:20" ht="17.25">
      <c r="A9" s="21" t="s">
        <v>208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7.25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5" spans="7:14" ht="17.25">
      <c r="G15" s="48" t="s">
        <v>221</v>
      </c>
      <c r="H15" s="48"/>
      <c r="I15" s="48"/>
      <c r="J15" s="48"/>
      <c r="K15" s="48"/>
      <c r="L15" s="48"/>
      <c r="M15" s="48"/>
      <c r="N15" s="48"/>
    </row>
    <row r="16" spans="7:14" ht="17.25">
      <c r="G16" s="48" t="s">
        <v>222</v>
      </c>
      <c r="H16" s="48"/>
      <c r="I16" s="48"/>
      <c r="J16" s="48"/>
      <c r="K16" s="48"/>
      <c r="L16" s="48"/>
      <c r="M16" s="48"/>
      <c r="N16" s="48"/>
    </row>
    <row r="17" spans="7:14" ht="17.25">
      <c r="G17" s="48" t="s">
        <v>209</v>
      </c>
      <c r="H17" s="48"/>
      <c r="I17" s="48"/>
      <c r="J17" s="48"/>
      <c r="K17" s="48"/>
      <c r="L17" s="48"/>
      <c r="M17" s="48"/>
      <c r="N17" s="48"/>
    </row>
    <row r="20" spans="1:5" ht="17.25">
      <c r="A20" s="48"/>
      <c r="B20" s="48"/>
      <c r="C20" s="48"/>
      <c r="D20" s="48"/>
      <c r="E20" s="48"/>
    </row>
    <row r="21" spans="1:5" ht="17.25">
      <c r="A21" s="48" t="s">
        <v>210</v>
      </c>
      <c r="B21" s="48"/>
      <c r="C21" s="48"/>
      <c r="D21" s="48"/>
      <c r="E21" s="48"/>
    </row>
    <row r="22" spans="1:5" ht="17.25">
      <c r="A22" s="48" t="s">
        <v>28</v>
      </c>
      <c r="B22" s="48"/>
      <c r="C22" s="48"/>
      <c r="D22" s="48"/>
      <c r="E22" s="48"/>
    </row>
    <row r="23" spans="1:5" ht="17.25">
      <c r="A23" s="48" t="s">
        <v>211</v>
      </c>
      <c r="B23" s="48"/>
      <c r="C23" s="48"/>
      <c r="D23" s="48"/>
      <c r="E23" s="48"/>
    </row>
  </sheetData>
  <sheetProtection/>
  <mergeCells count="16">
    <mergeCell ref="A23:E23"/>
    <mergeCell ref="G15:N15"/>
    <mergeCell ref="G16:N16"/>
    <mergeCell ref="G17:N17"/>
    <mergeCell ref="A20:E20"/>
    <mergeCell ref="A21:E21"/>
    <mergeCell ref="A22:E22"/>
    <mergeCell ref="A1:T1"/>
    <mergeCell ref="A2:T2"/>
    <mergeCell ref="A4:A7"/>
    <mergeCell ref="B4:D5"/>
    <mergeCell ref="I4:K4"/>
    <mergeCell ref="L4:N4"/>
    <mergeCell ref="P4:R4"/>
    <mergeCell ref="I5:K5"/>
    <mergeCell ref="L5:N5"/>
  </mergeCells>
  <printOptions/>
  <pageMargins left="0.17" right="0.1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5.57421875" style="26" customWidth="1"/>
    <col min="2" max="2" width="8.28125" style="26" customWidth="1"/>
    <col min="3" max="3" width="7.8515625" style="26" customWidth="1"/>
    <col min="4" max="4" width="8.28125" style="26" customWidth="1"/>
    <col min="5" max="5" width="9.7109375" style="26" customWidth="1"/>
    <col min="6" max="6" width="7.8515625" style="26" customWidth="1"/>
    <col min="7" max="8" width="9.140625" style="26" customWidth="1"/>
    <col min="9" max="9" width="19.7109375" style="26" customWidth="1"/>
    <col min="10" max="16384" width="9.140625" style="26" customWidth="1"/>
  </cols>
  <sheetData>
    <row r="1" spans="1:9" s="27" customFormat="1" ht="20.25">
      <c r="A1" s="69" t="s">
        <v>339</v>
      </c>
      <c r="B1" s="69"/>
      <c r="C1" s="69"/>
      <c r="D1" s="69"/>
      <c r="E1" s="69"/>
      <c r="F1" s="69"/>
      <c r="G1" s="69"/>
      <c r="H1" s="69"/>
      <c r="I1" s="69"/>
    </row>
    <row r="2" spans="1:9" s="27" customFormat="1" ht="20.25">
      <c r="A2" s="69" t="s">
        <v>223</v>
      </c>
      <c r="B2" s="69"/>
      <c r="C2" s="69"/>
      <c r="D2" s="69"/>
      <c r="E2" s="69"/>
      <c r="F2" s="69"/>
      <c r="G2" s="69"/>
      <c r="H2" s="69"/>
      <c r="I2" s="69"/>
    </row>
    <row r="3" ht="11.25" customHeight="1"/>
    <row r="4" spans="1:9" s="27" customFormat="1" ht="20.25">
      <c r="A4" s="65" t="s">
        <v>186</v>
      </c>
      <c r="B4" s="28" t="s">
        <v>224</v>
      </c>
      <c r="C4" s="70" t="s">
        <v>11</v>
      </c>
      <c r="D4" s="71"/>
      <c r="E4" s="72"/>
      <c r="F4" s="70" t="s">
        <v>230</v>
      </c>
      <c r="G4" s="71"/>
      <c r="H4" s="72"/>
      <c r="I4" s="68" t="s">
        <v>15</v>
      </c>
    </row>
    <row r="5" spans="1:9" s="27" customFormat="1" ht="20.25">
      <c r="A5" s="66"/>
      <c r="B5" s="29" t="s">
        <v>225</v>
      </c>
      <c r="C5" s="73" t="s">
        <v>228</v>
      </c>
      <c r="D5" s="74"/>
      <c r="E5" s="75"/>
      <c r="F5" s="73" t="s">
        <v>231</v>
      </c>
      <c r="G5" s="74"/>
      <c r="H5" s="75"/>
      <c r="I5" s="68"/>
    </row>
    <row r="6" spans="1:9" s="27" customFormat="1" ht="20.25">
      <c r="A6" s="66"/>
      <c r="B6" s="29" t="s">
        <v>226</v>
      </c>
      <c r="C6" s="76" t="s">
        <v>229</v>
      </c>
      <c r="D6" s="77"/>
      <c r="E6" s="78"/>
      <c r="F6" s="76"/>
      <c r="G6" s="77"/>
      <c r="H6" s="78"/>
      <c r="I6" s="68"/>
    </row>
    <row r="7" spans="1:9" s="27" customFormat="1" ht="20.25">
      <c r="A7" s="67"/>
      <c r="B7" s="30" t="s">
        <v>227</v>
      </c>
      <c r="C7" s="33">
        <v>2561</v>
      </c>
      <c r="D7" s="33">
        <v>2562</v>
      </c>
      <c r="E7" s="33">
        <v>2563</v>
      </c>
      <c r="F7" s="33">
        <v>2561</v>
      </c>
      <c r="G7" s="33">
        <v>2562</v>
      </c>
      <c r="H7" s="33">
        <v>2563</v>
      </c>
      <c r="I7" s="68"/>
    </row>
    <row r="8" spans="1:9" s="27" customFormat="1" ht="20.25">
      <c r="A8" s="39" t="s">
        <v>340</v>
      </c>
      <c r="B8" s="28">
        <v>1</v>
      </c>
      <c r="C8" s="28">
        <v>1</v>
      </c>
      <c r="D8" s="28">
        <v>1</v>
      </c>
      <c r="E8" s="28">
        <v>1</v>
      </c>
      <c r="F8" s="41" t="s">
        <v>114</v>
      </c>
      <c r="G8" s="40" t="s">
        <v>114</v>
      </c>
      <c r="H8" s="40" t="s">
        <v>114</v>
      </c>
      <c r="I8" s="38"/>
    </row>
    <row r="9" spans="1:9" ht="20.25">
      <c r="A9" s="32" t="s">
        <v>341</v>
      </c>
      <c r="B9" s="29">
        <v>21</v>
      </c>
      <c r="C9" s="29">
        <v>24</v>
      </c>
      <c r="D9" s="29">
        <v>24</v>
      </c>
      <c r="E9" s="29">
        <v>24</v>
      </c>
      <c r="F9" s="41" t="s">
        <v>342</v>
      </c>
      <c r="G9" s="40" t="s">
        <v>114</v>
      </c>
      <c r="H9" s="40" t="s">
        <v>114</v>
      </c>
      <c r="I9" s="40"/>
    </row>
    <row r="10" spans="1:9" ht="20.25">
      <c r="A10" s="32" t="s">
        <v>281</v>
      </c>
      <c r="B10" s="29">
        <v>5</v>
      </c>
      <c r="C10" s="29">
        <v>5</v>
      </c>
      <c r="D10" s="29">
        <v>5</v>
      </c>
      <c r="E10" s="29">
        <v>5</v>
      </c>
      <c r="F10" s="41" t="s">
        <v>114</v>
      </c>
      <c r="G10" s="40" t="s">
        <v>114</v>
      </c>
      <c r="H10" s="40" t="s">
        <v>114</v>
      </c>
      <c r="I10" s="32"/>
    </row>
    <row r="11" spans="1:9" ht="20.25">
      <c r="A11" s="42" t="s">
        <v>282</v>
      </c>
      <c r="B11" s="30">
        <v>2</v>
      </c>
      <c r="C11" s="30">
        <v>3</v>
      </c>
      <c r="D11" s="30">
        <v>3</v>
      </c>
      <c r="E11" s="30">
        <v>3</v>
      </c>
      <c r="F11" s="44" t="s">
        <v>121</v>
      </c>
      <c r="G11" s="43" t="s">
        <v>114</v>
      </c>
      <c r="H11" s="43" t="s">
        <v>114</v>
      </c>
      <c r="I11" s="42"/>
    </row>
    <row r="12" spans="1:9" s="27" customFormat="1" ht="20.25">
      <c r="A12" s="33" t="s">
        <v>3</v>
      </c>
      <c r="B12" s="33">
        <f>SUM(B8:B11)</f>
        <v>29</v>
      </c>
      <c r="C12" s="33">
        <f>SUM(C8:C11)</f>
        <v>33</v>
      </c>
      <c r="D12" s="33">
        <f>SUM(D8:D11)</f>
        <v>33</v>
      </c>
      <c r="E12" s="33">
        <f>SUM(E8:E11)</f>
        <v>33</v>
      </c>
      <c r="F12" s="35" t="s">
        <v>343</v>
      </c>
      <c r="G12" s="34" t="s">
        <v>114</v>
      </c>
      <c r="H12" s="31"/>
      <c r="I12" s="31"/>
    </row>
  </sheetData>
  <sheetProtection/>
  <mergeCells count="10">
    <mergeCell ref="A4:A7"/>
    <mergeCell ref="I4:I7"/>
    <mergeCell ref="A1:I1"/>
    <mergeCell ref="A2:I2"/>
    <mergeCell ref="C4:E4"/>
    <mergeCell ref="C5:E5"/>
    <mergeCell ref="C6:E6"/>
    <mergeCell ref="F4:H4"/>
    <mergeCell ref="F5:H5"/>
    <mergeCell ref="F6:H6"/>
  </mergeCells>
  <printOptions/>
  <pageMargins left="0.49" right="0.51" top="0.66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7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2017-08-24T06:50:01Z</cp:lastPrinted>
  <dcterms:created xsi:type="dcterms:W3CDTF">2007-02-25T08:17:12Z</dcterms:created>
  <dcterms:modified xsi:type="dcterms:W3CDTF">2018-11-09T03:59:36Z</dcterms:modified>
  <cp:category/>
  <cp:version/>
  <cp:contentType/>
  <cp:contentStatus/>
</cp:coreProperties>
</file>